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armi\Desktop\HOME STUDIO\STUDIO\1.CONTABILITA'\CROCE ROSSA ITALIANA VIBO VALENTIA ODV\2025\2025\"/>
    </mc:Choice>
  </mc:AlternateContent>
  <xr:revisionPtr revIDLastSave="0" documentId="13_ncr:1_{A232E9F7-8458-43D8-9FF1-66667FBC687D}" xr6:coauthVersionLast="47" xr6:coauthVersionMax="47" xr10:uidLastSave="{00000000-0000-0000-0000-000000000000}"/>
  <bookViews>
    <workbookView xWindow="-28920" yWindow="2430" windowWidth="29040" windowHeight="15720" tabRatio="957" xr2:uid="{00000000-000D-0000-FFFF-FFFF00000000}"/>
  </bookViews>
  <sheets>
    <sheet name="A) Stato Patrimoniale" sheetId="1" r:id="rId1"/>
    <sheet name="B) Attività interesse generale" sheetId="2" r:id="rId2"/>
    <sheet name="B) Attività diverse" sheetId="3" r:id="rId3"/>
    <sheet name="C) Attività di raccolta fondi" sheetId="4" r:id="rId4"/>
    <sheet name="D) Attività fin. e patrimoniali" sheetId="5" r:id="rId5"/>
    <sheet name="E) Attività supporto generale" sheetId="6" r:id="rId6"/>
    <sheet name="TOTALE" sheetId="9" r:id="rId7"/>
    <sheet name="Costi e oneri figurativi" sheetId="8" r:id="rId8"/>
    <sheet name="Piano dei Conti" sheetId="7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2" i="1" l="1"/>
  <c r="D107" i="2"/>
  <c r="F118" i="1" l="1"/>
  <c r="F146" i="1"/>
  <c r="F179" i="1"/>
  <c r="F99" i="1"/>
  <c r="F104" i="1"/>
  <c r="F177" i="1"/>
  <c r="D103" i="2"/>
  <c r="D34" i="2"/>
  <c r="D36" i="2"/>
  <c r="D10" i="2"/>
  <c r="D55" i="2"/>
  <c r="D39" i="2"/>
  <c r="J55" i="2"/>
  <c r="J47" i="2" l="1"/>
  <c r="F40" i="1" l="1"/>
  <c r="F49" i="1"/>
  <c r="F48" i="1"/>
  <c r="F41" i="1"/>
  <c r="F44" i="1"/>
  <c r="F43" i="1"/>
  <c r="F53" i="1"/>
  <c r="F52" i="1"/>
  <c r="F46" i="1"/>
  <c r="F45" i="1"/>
  <c r="K29" i="2"/>
  <c r="F24" i="1"/>
  <c r="D19" i="4"/>
  <c r="E19" i="4"/>
  <c r="F150" i="1"/>
  <c r="G150" i="1"/>
  <c r="F78" i="1"/>
  <c r="J10" i="8" l="1"/>
  <c r="I10" i="8"/>
  <c r="E10" i="8"/>
  <c r="D10" i="8"/>
  <c r="E95" i="6" l="1"/>
  <c r="D95" i="6"/>
  <c r="E91" i="6"/>
  <c r="D91" i="6"/>
  <c r="E86" i="6"/>
  <c r="D86" i="6"/>
  <c r="E79" i="6"/>
  <c r="D79" i="6"/>
  <c r="E71" i="6"/>
  <c r="D71" i="6"/>
  <c r="E22" i="6"/>
  <c r="D22" i="6"/>
  <c r="K11" i="6"/>
  <c r="K121" i="6" s="1"/>
  <c r="J11" i="6"/>
  <c r="J121" i="6" s="1"/>
  <c r="E9" i="6"/>
  <c r="E121" i="6" s="1"/>
  <c r="D9" i="6"/>
  <c r="D121" i="6" s="1"/>
  <c r="E27" i="5"/>
  <c r="D27" i="5"/>
  <c r="E17" i="5"/>
  <c r="D17" i="5"/>
  <c r="K15" i="5"/>
  <c r="J15" i="5"/>
  <c r="K12" i="5"/>
  <c r="J12" i="5"/>
  <c r="K9" i="5"/>
  <c r="J9" i="5"/>
  <c r="E9" i="5"/>
  <c r="D9" i="5"/>
  <c r="D33" i="5" s="1"/>
  <c r="K19" i="4"/>
  <c r="J19" i="4"/>
  <c r="J20" i="4" s="1"/>
  <c r="E96" i="3"/>
  <c r="D96" i="3"/>
  <c r="E92" i="3"/>
  <c r="D92" i="3"/>
  <c r="E87" i="3"/>
  <c r="D87" i="3"/>
  <c r="E80" i="3"/>
  <c r="D80" i="3"/>
  <c r="E72" i="3"/>
  <c r="D72" i="3"/>
  <c r="K23" i="3"/>
  <c r="J23" i="3"/>
  <c r="E22" i="3"/>
  <c r="D22" i="3"/>
  <c r="K16" i="3"/>
  <c r="J16" i="3"/>
  <c r="K11" i="3"/>
  <c r="J11" i="3"/>
  <c r="E9" i="3"/>
  <c r="D9" i="3"/>
  <c r="E121" i="2"/>
  <c r="D121" i="2"/>
  <c r="E97" i="2"/>
  <c r="D97" i="2"/>
  <c r="E93" i="2"/>
  <c r="D93" i="2"/>
  <c r="E88" i="2"/>
  <c r="D88" i="2"/>
  <c r="E81" i="2"/>
  <c r="D81" i="2"/>
  <c r="E73" i="2"/>
  <c r="D73" i="2"/>
  <c r="K57" i="2"/>
  <c r="J57" i="2"/>
  <c r="K47" i="2"/>
  <c r="K39" i="2"/>
  <c r="J39" i="2"/>
  <c r="J29" i="2"/>
  <c r="K24" i="2"/>
  <c r="J24" i="2"/>
  <c r="E22" i="2"/>
  <c r="D22" i="2"/>
  <c r="K9" i="2"/>
  <c r="J9" i="2"/>
  <c r="E9" i="2"/>
  <c r="D9" i="2"/>
  <c r="G187" i="1"/>
  <c r="F187" i="1"/>
  <c r="G182" i="1"/>
  <c r="F182" i="1"/>
  <c r="G173" i="1"/>
  <c r="F173" i="1"/>
  <c r="G168" i="1"/>
  <c r="F168" i="1"/>
  <c r="G158" i="1"/>
  <c r="F158" i="1"/>
  <c r="G155" i="1"/>
  <c r="F155" i="1"/>
  <c r="G142" i="1"/>
  <c r="G138" i="1"/>
  <c r="G146" i="1" s="1"/>
  <c r="F138" i="1"/>
  <c r="G125" i="1"/>
  <c r="F125" i="1"/>
  <c r="F124" i="1" s="1"/>
  <c r="G120" i="1"/>
  <c r="F120" i="1"/>
  <c r="G107" i="1"/>
  <c r="F107" i="1"/>
  <c r="G97" i="1"/>
  <c r="F97" i="1"/>
  <c r="G86" i="1"/>
  <c r="F86" i="1"/>
  <c r="G78" i="1"/>
  <c r="G84" i="1" s="1"/>
  <c r="F84" i="1"/>
  <c r="G67" i="1"/>
  <c r="F67" i="1"/>
  <c r="G62" i="1"/>
  <c r="F62" i="1"/>
  <c r="G58" i="1"/>
  <c r="F58" i="1"/>
  <c r="G54" i="1"/>
  <c r="F54" i="1"/>
  <c r="G47" i="1"/>
  <c r="F47" i="1"/>
  <c r="G42" i="1"/>
  <c r="F42" i="1"/>
  <c r="G39" i="1"/>
  <c r="F39" i="1"/>
  <c r="G36" i="1"/>
  <c r="F36" i="1"/>
  <c r="G29" i="1"/>
  <c r="F29" i="1"/>
  <c r="G27" i="1"/>
  <c r="F27" i="1"/>
  <c r="G24" i="1"/>
  <c r="G21" i="1"/>
  <c r="F21" i="1"/>
  <c r="G18" i="1"/>
  <c r="F18" i="1"/>
  <c r="G15" i="1"/>
  <c r="F15" i="1"/>
  <c r="G12" i="1"/>
  <c r="F12" i="1"/>
  <c r="G130" i="1" l="1"/>
  <c r="F130" i="1"/>
  <c r="G113" i="1"/>
  <c r="G71" i="1"/>
  <c r="D129" i="2"/>
  <c r="K129" i="2"/>
  <c r="J33" i="5"/>
  <c r="E129" i="2"/>
  <c r="J129" i="2"/>
  <c r="D123" i="3"/>
  <c r="F34" i="1"/>
  <c r="F71" i="1"/>
  <c r="F113" i="1"/>
  <c r="E123" i="3"/>
  <c r="E33" i="5"/>
  <c r="K33" i="5"/>
  <c r="K34" i="5" s="1"/>
  <c r="J34" i="5"/>
  <c r="K20" i="4"/>
  <c r="J123" i="3"/>
  <c r="K123" i="3"/>
  <c r="F193" i="1"/>
  <c r="F195" i="1" s="1"/>
  <c r="G193" i="1"/>
  <c r="G195" i="1" s="1"/>
  <c r="G34" i="1"/>
  <c r="F56" i="1"/>
  <c r="G56" i="1"/>
  <c r="J122" i="6"/>
  <c r="K122" i="6"/>
  <c r="G118" i="1"/>
  <c r="G131" i="1" l="1"/>
  <c r="F131" i="1"/>
  <c r="G72" i="1"/>
  <c r="F72" i="1"/>
  <c r="K8" i="9"/>
  <c r="J8" i="9"/>
  <c r="K130" i="2"/>
  <c r="D8" i="9"/>
  <c r="J10" i="9" s="1"/>
  <c r="J12" i="9" s="1"/>
  <c r="E8" i="9"/>
  <c r="J124" i="3"/>
  <c r="J130" i="2"/>
  <c r="K124" i="3"/>
  <c r="G133" i="1" l="1"/>
  <c r="F133" i="1"/>
  <c r="K10" i="9"/>
  <c r="K12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66" authorId="0" shapeId="0" xr:uid="{00000000-0006-0000-0000-000003000000}">
      <text>
        <r>
          <rPr>
            <sz val="11"/>
            <color theme="1"/>
            <rFont val="Calibri"/>
            <scheme val="minor"/>
          </rPr>
          <t xml:space="preserve">Inserire l'ammontare  dei crediti per finanziamenti fruttiferi o infruttiferi
</t>
        </r>
      </text>
    </comment>
    <comment ref="G66" authorId="0" shapeId="0" xr:uid="{00000000-0006-0000-0000-000004000000}">
      <text>
        <r>
          <rPr>
            <sz val="11"/>
            <color theme="1"/>
            <rFont val="Calibri"/>
            <scheme val="minor"/>
          </rPr>
          <t xml:space="preserve">Inserire l'ammontare dei crediti per finanziamenti fruttiferi o infruttiferi
</t>
        </r>
      </text>
    </comment>
    <comment ref="F75" authorId="0" shapeId="0" xr:uid="{00000000-0006-0000-0000-000005000000}">
      <text>
        <r>
          <rPr>
            <sz val="11"/>
            <color theme="1"/>
            <rFont val="Calibri"/>
            <scheme val="minor"/>
          </rPr>
          <t>NON UTILIZZARE</t>
        </r>
      </text>
    </comment>
    <comment ref="G75" authorId="0" shapeId="0" xr:uid="{00000000-0006-0000-0000-000006000000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  <comment ref="F76" authorId="0" shapeId="0" xr:uid="{00000000-0006-0000-0000-000007000000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  <comment ref="G76" authorId="0" shapeId="0" xr:uid="{00000000-0006-0000-0000-000008000000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  <comment ref="F77" authorId="0" shapeId="0" xr:uid="{00000000-0006-0000-0000-000009000000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  <comment ref="G77" authorId="0" shapeId="0" xr:uid="{00000000-0006-0000-0000-00000A000000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  <comment ref="F83" authorId="0" shapeId="0" xr:uid="{7BD88F92-6625-4A36-9C38-ACC091036758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  <comment ref="G83" authorId="0" shapeId="0" xr:uid="{544AED18-E98F-417B-8D24-CE34DC6ED1C5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  <comment ref="F93" authorId="0" shapeId="0" xr:uid="{00000000-0006-0000-0000-00000D000000}">
      <text>
        <r>
          <rPr>
            <sz val="11"/>
            <color theme="1"/>
            <rFont val="Calibri"/>
            <scheme val="minor"/>
          </rPr>
          <t xml:space="preserve">Inserire l'ammontare dei crediti verso altri Comitati CRI
</t>
        </r>
      </text>
    </comment>
    <comment ref="G93" authorId="0" shapeId="0" xr:uid="{00000000-0006-0000-0000-00000E000000}">
      <text>
        <r>
          <rPr>
            <sz val="11"/>
            <color theme="1"/>
            <rFont val="Calibri"/>
            <scheme val="minor"/>
          </rPr>
          <t xml:space="preserve">Inserire l'ammontare dei crediti verso altri Comitati CRI 
</t>
        </r>
      </text>
    </comment>
    <comment ref="F104" authorId="0" shapeId="0" xr:uid="{00000000-0006-0000-0000-00000F000000}">
      <text>
        <r>
          <rPr>
            <sz val="11"/>
            <color theme="1"/>
            <rFont val="Calibri"/>
            <scheme val="minor"/>
          </rPr>
          <t xml:space="preserve">Inserire l'ammontare dei Crediti d'Imposta
</t>
        </r>
      </text>
    </comment>
    <comment ref="G104" authorId="0" shapeId="0" xr:uid="{00000000-0006-0000-0000-000010000000}">
      <text>
        <r>
          <rPr>
            <sz val="11"/>
            <color theme="1"/>
            <rFont val="Calibri"/>
            <scheme val="minor"/>
          </rPr>
          <t>Inserire l'ammontare dei Crediti d'Imposta</t>
        </r>
      </text>
    </comment>
    <comment ref="E140" authorId="0" shapeId="0" xr:uid="{00000000-0006-0000-0000-000011000000}">
      <text>
        <r>
          <rPr>
            <sz val="11"/>
            <color theme="1"/>
            <rFont val="Calibri"/>
            <scheme val="minor"/>
          </rPr>
          <t>QUOTE DEFINITE DALLO STATUTO E DESTINATE AL REGIONALE, NAZIONALE E FONDAZIONE INTERNAZIONALE</t>
        </r>
      </text>
    </comment>
    <comment ref="E141" authorId="0" shapeId="0" xr:uid="{00000000-0006-0000-0000-000012000000}">
      <text>
        <r>
          <rPr>
            <sz val="11"/>
            <color theme="1"/>
            <rFont val="Calibri"/>
            <scheme val="minor"/>
          </rPr>
          <t>DONAZIONI VINCOLATE RICEVUTE</t>
        </r>
      </text>
    </comment>
    <comment ref="F163" authorId="0" shapeId="0" xr:uid="{00000000-0006-0000-0000-000013000000}">
      <text>
        <r>
          <rPr>
            <sz val="11"/>
            <color theme="1"/>
            <rFont val="Calibri"/>
            <scheme val="minor"/>
          </rPr>
          <t xml:space="preserve">Inserire l'importo dei Debiti onerosi  e non onerosi
</t>
        </r>
      </text>
    </comment>
    <comment ref="G163" authorId="0" shapeId="0" xr:uid="{00000000-0006-0000-0000-000014000000}">
      <text>
        <r>
          <rPr>
            <sz val="11"/>
            <color theme="1"/>
            <rFont val="Calibri"/>
            <scheme val="minor"/>
          </rPr>
          <t xml:space="preserve">Inserire l'importo di debiti onerosi e non onerosi
</t>
        </r>
      </text>
    </comment>
    <comment ref="F164" authorId="0" shapeId="0" xr:uid="{00000000-0006-0000-0000-000015000000}">
      <text>
        <r>
          <rPr>
            <sz val="11"/>
            <color theme="1"/>
            <rFont val="Calibri"/>
            <scheme val="minor"/>
          </rPr>
          <t xml:space="preserve">Inserire l'importo di debiti onerosi e non onerosi
</t>
        </r>
      </text>
    </comment>
    <comment ref="G164" authorId="0" shapeId="0" xr:uid="{00000000-0006-0000-0000-000016000000}">
      <text>
        <r>
          <rPr>
            <sz val="11"/>
            <color theme="1"/>
            <rFont val="Calibri"/>
            <scheme val="minor"/>
          </rPr>
          <t xml:space="preserve">Inserire l'importo dei debiti onerosi e non onerosi
</t>
        </r>
      </text>
    </comment>
    <comment ref="E165" authorId="0" shapeId="0" xr:uid="{00000000-0006-0000-0000-000017000000}">
      <text>
        <r>
          <rPr>
            <sz val="11"/>
            <color theme="1"/>
            <rFont val="Calibri"/>
            <scheme val="minor"/>
          </rPr>
          <t xml:space="preserve">VERSO ALTRI COMITATI CRI </t>
        </r>
      </text>
    </comment>
    <comment ref="E166" authorId="0" shapeId="0" xr:uid="{00000000-0006-0000-0000-000018000000}">
      <text>
        <r>
          <rPr>
            <sz val="11"/>
            <color theme="1"/>
            <rFont val="Calibri"/>
            <scheme val="minor"/>
          </rPr>
          <t>DONAZIONI FINALIZZATE A SPESE CORRENTI NON DESTINATE ALL'ACQUISTO DI BENI  E NON ANCORA FORMALIZZATE</t>
        </r>
      </text>
    </comment>
    <comment ref="F167" authorId="0" shapeId="0" xr:uid="{356D69E0-4979-4657-B4B0-BAA301299D75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  <comment ref="G167" authorId="0" shapeId="0" xr:uid="{CA36039C-E382-4B7B-8BEF-FF9BEEA2D6FE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9" authorId="0" shapeId="0" xr:uid="{00000000-0006-0000-0100-000001000000}">
      <text>
        <r>
          <rPr>
            <sz val="11"/>
            <color theme="1"/>
            <rFont val="Calibri"/>
            <scheme val="minor"/>
          </rPr>
          <t xml:space="preserve">Nota Bene: Le spese di trasporto, i dazi doganali e gli oneri accessori sostenuti per l'acquisto dei beni devono essere inglobati nel costo di acquisto
</t>
        </r>
      </text>
    </comment>
    <comment ref="I9" authorId="0" shapeId="0" xr:uid="{00000000-0006-0000-0100-000002000000}">
      <text>
        <r>
          <rPr>
            <sz val="11"/>
            <color theme="1"/>
            <rFont val="Calibri"/>
            <scheme val="minor"/>
          </rPr>
          <t xml:space="preserve">Nota Bene: 
Non vanno inseriri eventuali contributi aggiuntivi versati dai soci che vanno invece indicati nella Voce 2) </t>
        </r>
      </text>
    </comment>
    <comment ref="I13" authorId="0" shapeId="0" xr:uid="{00000000-0006-0000-0100-000003000000}">
      <text>
        <r>
          <rPr>
            <sz val="11"/>
            <color theme="1"/>
            <rFont val="Calibri"/>
            <scheme val="minor"/>
          </rPr>
          <t xml:space="preserve">Vanno inserite le liberalità corrisposte dai soci oltre la quota associativa
</t>
        </r>
      </text>
    </comment>
    <comment ref="I25" authorId="0" shapeId="0" xr:uid="{00000000-0006-0000-0100-000004000000}">
      <text>
        <r>
          <rPr>
            <sz val="11"/>
            <color theme="1"/>
            <rFont val="Calibri"/>
            <scheme val="minor"/>
          </rPr>
          <t xml:space="preserve">La Voce accoglie esclusivamente le donazioni per le quali è stato sostenuto il costo relativo al vincolo
</t>
        </r>
      </text>
    </comment>
    <comment ref="I37" authorId="0" shapeId="0" xr:uid="{00000000-0006-0000-0100-000005000000}">
      <text>
        <r>
          <rPr>
            <sz val="11"/>
            <color theme="1"/>
            <rFont val="Calibri"/>
            <scheme val="minor"/>
          </rPr>
          <t xml:space="preserve">Inserire i contributi da Enti Pubblici non riferibili ad una prestazione specifica
</t>
        </r>
      </text>
    </comment>
    <comment ref="I39" authorId="0" shapeId="0" xr:uid="{00000000-0006-0000-0100-000006000000}">
      <text>
        <r>
          <rPr>
            <sz val="11"/>
            <color theme="1"/>
            <rFont val="Calibri"/>
            <scheme val="minor"/>
          </rPr>
          <t>Inserire i contributi da Enti Pubblici derivanti da prestazioni di servizi</t>
        </r>
      </text>
    </comment>
    <comment ref="C50" authorId="0" shapeId="0" xr:uid="{00000000-0006-0000-0100-000007000000}">
      <text>
        <r>
          <rPr>
            <sz val="11"/>
            <color theme="1"/>
            <rFont val="Calibri"/>
            <scheme val="minor"/>
          </rPr>
          <t>NB: Non inserire costi di acquisto di materiale pubblicitario</t>
        </r>
      </text>
    </comment>
    <comment ref="C85" authorId="0" shapeId="0" xr:uid="{00000000-0006-0000-0100-000008000000}">
      <text>
        <r>
          <rPr>
            <sz val="11"/>
            <color theme="1"/>
            <rFont val="Calibri"/>
            <scheme val="minor"/>
          </rPr>
          <t>Inserire il valore del TFR maturato nell'anno comprensiva della quota dei fondi di previdenza complementare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9" authorId="0" shapeId="0" xr:uid="{00000000-0006-0000-0200-000001000000}">
      <text>
        <r>
          <rPr>
            <sz val="11"/>
            <color theme="1"/>
            <rFont val="Calibri"/>
            <scheme val="minor"/>
          </rPr>
          <t xml:space="preserve">Nota Bene: Le spese di trasporto, i dazi doganali e gli oneri accessori sostenuti per l'acquisto dei beni devono essere inglobati nel costo di acquisto
</t>
        </r>
      </text>
    </comment>
    <comment ref="I12" authorId="0" shapeId="0" xr:uid="{00000000-0006-0000-0200-000002000000}">
      <text>
        <r>
          <rPr>
            <sz val="11"/>
            <color theme="1"/>
            <rFont val="Calibri"/>
            <scheme val="minor"/>
          </rPr>
          <t xml:space="preserve">La Voce accoglie esclusivamente le donazioni per le quali è stato sostenuto il costo relativo al vincolo
</t>
        </r>
      </text>
    </comment>
    <comment ref="C50" authorId="0" shapeId="0" xr:uid="{00000000-0006-0000-0200-000003000000}">
      <text>
        <r>
          <rPr>
            <sz val="11"/>
            <color theme="1"/>
            <rFont val="Calibri"/>
            <scheme val="minor"/>
          </rPr>
          <t xml:space="preserve">NB: Non inserire costi di acquisto di materiale pubblicitario
</t>
        </r>
      </text>
    </comment>
    <comment ref="C84" authorId="0" shapeId="0" xr:uid="{00000000-0006-0000-0200-000004000000}">
      <text>
        <r>
          <rPr>
            <sz val="11"/>
            <color theme="1"/>
            <rFont val="Calibri"/>
            <scheme val="minor"/>
          </rPr>
          <t xml:space="preserve">Inserire il valore del TFR maturato nell'anno comprensiva della quota dei fondi di previdenza complementare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8" authorId="0" shapeId="0" xr:uid="{00000000-0006-0000-0400-000001000000}">
      <text>
        <r>
          <rPr>
            <sz val="11"/>
            <color theme="1"/>
            <rFont val="Calibri"/>
            <scheme val="minor"/>
          </rPr>
          <t xml:space="preserve">ACCANTONAMENTO RIFERITO SOLO AGLI IMMOBILI LOCATI IL CUI RICAVO E' PRESENTE NEL RENDICONTO IN QUESTIONE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9" authorId="0" shapeId="0" xr:uid="{00000000-0006-0000-0500-000002000000}">
      <text>
        <r>
          <rPr>
            <sz val="11"/>
            <color theme="1"/>
            <rFont val="Calibri"/>
            <scheme val="minor"/>
          </rPr>
          <t xml:space="preserve">Nota Bene: Le spese di trasporto, i dazi doganali e gli oneri accessori sostenuti per l'acquisto dei beni devono essere inglobati nel costo di acquisto
</t>
        </r>
      </text>
    </comment>
    <comment ref="C49" authorId="0" shapeId="0" xr:uid="{00000000-0006-0000-0500-000003000000}">
      <text>
        <r>
          <rPr>
            <sz val="11"/>
            <color theme="1"/>
            <rFont val="Calibri"/>
            <scheme val="minor"/>
          </rPr>
          <t xml:space="preserve">NB: Non inserire costi di acquisto di materiale pubblicitario
</t>
        </r>
      </text>
    </comment>
    <comment ref="C83" authorId="0" shapeId="0" xr:uid="{00000000-0006-0000-0500-000004000000}">
      <text>
        <r>
          <rPr>
            <sz val="11"/>
            <color theme="1"/>
            <rFont val="Calibri"/>
            <scheme val="minor"/>
          </rPr>
          <t xml:space="preserve">Inserire il valore del TFR maturato nell'anno comprensiva della quota dei fondi di previdenza complementare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600-000001000000}">
      <text>
        <r>
          <rPr>
            <sz val="11"/>
            <color theme="1"/>
            <rFont val="Calibri"/>
            <scheme val="minor"/>
          </rPr>
          <t xml:space="preserve">Non Utilizzare
</t>
        </r>
      </text>
    </comment>
    <comment ref="E91" authorId="0" shapeId="0" xr:uid="{00000000-0006-0000-0600-000002000000}">
      <text>
        <r>
          <rPr>
            <sz val="11"/>
            <color theme="1"/>
            <rFont val="Calibri"/>
            <scheme val="minor"/>
          </rPr>
          <t>QUOTE DEFINITE DALLO STATUTO E DESTINATE AL REGIONALE, NAZIONALE E FONDAZIONE INTERNAZIONALE</t>
        </r>
      </text>
    </comment>
    <comment ref="E92" authorId="0" shapeId="0" xr:uid="{00000000-0006-0000-0600-000003000000}">
      <text>
        <r>
          <rPr>
            <sz val="11"/>
            <color theme="1"/>
            <rFont val="Calibri"/>
            <scheme val="minor"/>
          </rPr>
          <t>DONAZIONI VINCOLATE RICEVUTE</t>
        </r>
      </text>
    </comment>
    <comment ref="E127" authorId="0" shapeId="0" xr:uid="{00000000-0006-0000-0600-000004000000}">
      <text>
        <r>
          <rPr>
            <sz val="11"/>
            <color theme="1"/>
            <rFont val="Calibri"/>
            <scheme val="minor"/>
          </rPr>
          <t xml:space="preserve">VERSO ALTRI COMITATI CRI </t>
        </r>
      </text>
    </comment>
    <comment ref="E128" authorId="0" shapeId="0" xr:uid="{00000000-0006-0000-0600-000005000000}">
      <text>
        <r>
          <rPr>
            <sz val="11"/>
            <color theme="1"/>
            <rFont val="Calibri"/>
            <scheme val="minor"/>
          </rPr>
          <t>DONAZIONI FINALIZZATE A SPESE CORRENTI NON DESTINATE ALL'ACQUISTO DI BENI  E NON ANCORA FORMALIZZATE</t>
        </r>
      </text>
    </comment>
    <comment ref="E157" authorId="0" shapeId="0" xr:uid="{00000000-0006-0000-0600-000006000000}">
      <text>
        <r>
          <rPr>
            <sz val="11"/>
            <color theme="1"/>
            <rFont val="Calibri"/>
            <scheme val="minor"/>
          </rPr>
          <t xml:space="preserve">Nota Bene: 
Non vanno inseriri eventuali contributi aggiuntivi versati dai soci che vanno invece indicati nella Voce 2) </t>
        </r>
      </text>
    </comment>
    <comment ref="E160" authorId="0" shapeId="0" xr:uid="{00000000-0006-0000-0600-000007000000}">
      <text>
        <r>
          <rPr>
            <sz val="11"/>
            <color theme="1"/>
            <rFont val="Calibri"/>
            <scheme val="minor"/>
          </rPr>
          <t xml:space="preserve">Vanno inserite le liberalità corrisposte dai soci oltre la quota associativa
</t>
        </r>
      </text>
    </comment>
    <comment ref="I160" authorId="0" shapeId="0" xr:uid="{00000000-0006-0000-0600-000008000000}">
      <text>
        <r>
          <rPr>
            <sz val="11"/>
            <color theme="1"/>
            <rFont val="Calibri"/>
            <scheme val="minor"/>
          </rPr>
          <t xml:space="preserve">La Voce accoglie esclusivamente le donazioni per le quali è stato sostenuto il costo relativo al vincolo
</t>
        </r>
      </text>
    </comment>
    <comment ref="E165" authorId="0" shapeId="0" xr:uid="{00000000-0006-0000-0600-000009000000}">
      <text>
        <r>
          <rPr>
            <sz val="11"/>
            <color theme="1"/>
            <rFont val="Calibri"/>
            <scheme val="minor"/>
          </rPr>
          <t xml:space="preserve">La Voce accoglie esclusivamente le donazioni per le quali è stato sostenuto il costo relativo al vincolo
</t>
        </r>
      </text>
    </comment>
    <comment ref="E174" authorId="0" shapeId="0" xr:uid="{00000000-0006-0000-0600-00000A000000}">
      <text>
        <r>
          <rPr>
            <sz val="11"/>
            <color theme="1"/>
            <rFont val="Calibri"/>
            <scheme val="minor"/>
          </rPr>
          <t xml:space="preserve">Inserire i contributi da Enti Pubblici non riferibili ad una prestazione specifica
</t>
        </r>
      </text>
    </comment>
    <comment ref="E175" authorId="0" shapeId="0" xr:uid="{00000000-0006-0000-0600-00000B000000}">
      <text>
        <r>
          <rPr>
            <sz val="11"/>
            <color theme="1"/>
            <rFont val="Calibri"/>
            <scheme val="minor"/>
          </rPr>
          <t>Inserire i contributi da Enti Pubblici derivanti da prestazioni di servizi</t>
        </r>
      </text>
    </comment>
    <comment ref="E198" authorId="0" shapeId="0" xr:uid="{00000000-0006-0000-0600-00000C000000}">
      <text>
        <r>
          <rPr>
            <sz val="11"/>
            <color theme="1"/>
            <rFont val="Calibri"/>
            <scheme val="minor"/>
          </rPr>
          <t xml:space="preserve">La Voce accoglie esclusivamente le donazioni per le quali è stato sostenuto il costo relativo al vincolo
</t>
        </r>
      </text>
    </comment>
    <comment ref="E227" authorId="0" shapeId="0" xr:uid="{00000000-0006-0000-0600-00000D000000}">
      <text>
        <r>
          <rPr>
            <sz val="11"/>
            <color theme="1"/>
            <rFont val="Calibri"/>
            <scheme val="minor"/>
          </rPr>
          <t xml:space="preserve">Nota Bene: Le spese di trasporto, i dazi doganali e gli oneri accessori sostenuti per l'acquisto dei beni devono essere inglobati nel costo di acquisto
</t>
        </r>
      </text>
    </comment>
    <comment ref="E267" authorId="0" shapeId="0" xr:uid="{00000000-0006-0000-0600-00000E000000}">
      <text>
        <r>
          <rPr>
            <sz val="11"/>
            <color theme="1"/>
            <rFont val="Calibri"/>
            <scheme val="minor"/>
          </rPr>
          <t>NB: Non inserire costi di acquisto di materiale pubblicitario</t>
        </r>
      </text>
    </comment>
    <comment ref="E300" authorId="0" shapeId="0" xr:uid="{00000000-0006-0000-0600-00000F000000}">
      <text>
        <r>
          <rPr>
            <sz val="11"/>
            <color theme="1"/>
            <rFont val="Calibri"/>
            <scheme val="minor"/>
          </rPr>
          <t>Inserire il valore del TFR maturato nell'anno comprensiva della quota dei fondi di previdenza complementare</t>
        </r>
      </text>
    </comment>
    <comment ref="E348" authorId="0" shapeId="0" xr:uid="{00000000-0006-0000-0600-000010000000}">
      <text>
        <r>
          <rPr>
            <sz val="11"/>
            <color theme="1"/>
            <rFont val="Calibri"/>
            <scheme val="minor"/>
          </rPr>
          <t xml:space="preserve">Nota Bene: Le spese di trasporto, i dazi doganali e gli oneri accessori sostenuti per l'acquisto dei beni devono essere inglobati nel costo di acquisto
</t>
        </r>
      </text>
    </comment>
    <comment ref="E388" authorId="0" shapeId="0" xr:uid="{00000000-0006-0000-0600-000011000000}">
      <text>
        <r>
          <rPr>
            <sz val="11"/>
            <color theme="1"/>
            <rFont val="Calibri"/>
            <scheme val="minor"/>
          </rPr>
          <t xml:space="preserve">NB: Non inserire costi di acquisto di materiale pubblicitario
</t>
        </r>
      </text>
    </comment>
    <comment ref="E420" authorId="0" shapeId="0" xr:uid="{00000000-0006-0000-0600-000012000000}">
      <text>
        <r>
          <rPr>
            <sz val="11"/>
            <color theme="1"/>
            <rFont val="Calibri"/>
            <scheme val="minor"/>
          </rPr>
          <t xml:space="preserve">Inserire il valore del TFR maturato nell'anno comprensiva della quota dei fondi di previdenza complementare
</t>
        </r>
      </text>
    </comment>
    <comment ref="E481" authorId="0" shapeId="0" xr:uid="{00000000-0006-0000-0600-000013000000}">
      <text>
        <r>
          <rPr>
            <sz val="11"/>
            <color theme="1"/>
            <rFont val="Calibri"/>
            <scheme val="minor"/>
          </rPr>
          <t xml:space="preserve">ACCANTONAMENTO RIFERITO SOLO AGLI IMMOBILI LOCATI IL CUI RICAVO E' PRESENTE NEL RENDICONTO IN QUESTIONE
</t>
        </r>
      </text>
    </comment>
    <comment ref="E483" authorId="0" shapeId="0" xr:uid="{00000000-0006-0000-0600-000014000000}">
      <text>
        <r>
          <rPr>
            <sz val="11"/>
            <color theme="1"/>
            <rFont val="Calibri"/>
            <scheme val="minor"/>
          </rPr>
          <t xml:space="preserve">Nota Bene: Le spese di trasporto, i dazi doganali e gli oneri accessori sostenuti per l'acquisto dei beni devono essere inglobati nel costo di acquisto
</t>
        </r>
      </text>
    </comment>
    <comment ref="E522" authorId="0" shapeId="0" xr:uid="{00000000-0006-0000-0600-000015000000}">
      <text>
        <r>
          <rPr>
            <sz val="11"/>
            <color theme="1"/>
            <rFont val="Calibri"/>
            <scheme val="minor"/>
          </rPr>
          <t xml:space="preserve">NB: Non inserire costi di acquisto di materiale pubblicitario
</t>
        </r>
      </text>
    </comment>
    <comment ref="E554" authorId="0" shapeId="0" xr:uid="{00000000-0006-0000-0600-000016000000}">
      <text>
        <r>
          <rPr>
            <sz val="11"/>
            <color theme="1"/>
            <rFont val="Calibri"/>
            <scheme val="minor"/>
          </rPr>
          <t xml:space="preserve">Inserire il valore del TFR maturato nell'anno comprensiva della quota dei fondi di previdenza complementare
</t>
        </r>
      </text>
    </comment>
  </commentList>
</comments>
</file>

<file path=xl/sharedStrings.xml><?xml version="1.0" encoding="utf-8"?>
<sst xmlns="http://schemas.openxmlformats.org/spreadsheetml/2006/main" count="3252" uniqueCount="495">
  <si>
    <t>STATO PATRIMONIALE</t>
  </si>
  <si>
    <t>ATTIVO</t>
  </si>
  <si>
    <t>A)</t>
  </si>
  <si>
    <t>Quote associative o apporti ancora dovuti</t>
  </si>
  <si>
    <t>B)</t>
  </si>
  <si>
    <t>Immobilizzazioni</t>
  </si>
  <si>
    <t>I</t>
  </si>
  <si>
    <t>Immobilizzazioni immateriali</t>
  </si>
  <si>
    <t>1)</t>
  </si>
  <si>
    <t>Costi di impianto e ampliamento</t>
  </si>
  <si>
    <t>a)</t>
  </si>
  <si>
    <t>Costi lordi di impianto e ampliamento</t>
  </si>
  <si>
    <t>b)</t>
  </si>
  <si>
    <t>(-) Fondi ammortamento costi di impianto e ampliamento</t>
  </si>
  <si>
    <t>2)</t>
  </si>
  <si>
    <t>Costi di sviluppo</t>
  </si>
  <si>
    <t>Costi lordi di sviluppo</t>
  </si>
  <si>
    <t>(-) Fondi ammortamento costi di sviluppo</t>
  </si>
  <si>
    <t>3)</t>
  </si>
  <si>
    <t>Diritti di brevetto industriale e diritti di utilizzazione delle opere di ingegno</t>
  </si>
  <si>
    <t>Costi lordi di brevetto industriale e diritti di utilizzazione delle opere di ingegno</t>
  </si>
  <si>
    <t xml:space="preserve">(-) Fondi ammortamento costi di brevetto etc. </t>
  </si>
  <si>
    <t>4)</t>
  </si>
  <si>
    <t>Concessioni, licenze, marchi e diritti simili</t>
  </si>
  <si>
    <t>Costi lordi di concessioni, licenze, marchi e diritti simili</t>
  </si>
  <si>
    <t xml:space="preserve">(-) Fondi ammortamento concessioni, licenze, marchi e diritti simili </t>
  </si>
  <si>
    <t>5)</t>
  </si>
  <si>
    <t>Avviamento</t>
  </si>
  <si>
    <t>Costi lordi di avviamento</t>
  </si>
  <si>
    <t xml:space="preserve">(-) Fondi ammortamento costi di avviamento </t>
  </si>
  <si>
    <t>6)</t>
  </si>
  <si>
    <t>Immobilizzazioni in corso e acconti</t>
  </si>
  <si>
    <t>Costi lordi di immobilizzazioni in corso e acconti</t>
  </si>
  <si>
    <t>7)</t>
  </si>
  <si>
    <t>Altre</t>
  </si>
  <si>
    <t>Oneri pluriennali su beni di terzi</t>
  </si>
  <si>
    <t>(-) Fondi ammortamento oneri pluriennali su beni di terzi</t>
  </si>
  <si>
    <t>c)</t>
  </si>
  <si>
    <t>Software</t>
  </si>
  <si>
    <t>d)</t>
  </si>
  <si>
    <t>(-) Fondi ammortamento software</t>
  </si>
  <si>
    <t>II</t>
  </si>
  <si>
    <t>Immobilizzazioni materiali</t>
  </si>
  <si>
    <t>Terreni e fabbricati</t>
  </si>
  <si>
    <t>Costi lordi terreni e fabbricati</t>
  </si>
  <si>
    <t>(-) Fondi ammortamento costi terreni e fabbricati</t>
  </si>
  <si>
    <t>Impianti e macchinari</t>
  </si>
  <si>
    <t>Costi lordi impianti e macchinari</t>
  </si>
  <si>
    <t>(-) Fondi ammortamento costi impianti e macchinari</t>
  </si>
  <si>
    <t>Attrezzature</t>
  </si>
  <si>
    <t>Attrezzature industriali</t>
  </si>
  <si>
    <t>(-) Fondi ammortamento attrezzature industriali</t>
  </si>
  <si>
    <t>Attrezzature sanitarie</t>
  </si>
  <si>
    <t xml:space="preserve">(-) Fondi ammortamento attrezzature sanitarie </t>
  </si>
  <si>
    <t>Altri beni</t>
  </si>
  <si>
    <t>Veicoli</t>
  </si>
  <si>
    <t>(-) Fondi ammortamento veicoli</t>
  </si>
  <si>
    <t>Mobili e arredi</t>
  </si>
  <si>
    <t>(-) Fondi ammortamento mobili e arredi</t>
  </si>
  <si>
    <t>e)</t>
  </si>
  <si>
    <t>Macchine ufficio elettr.</t>
  </si>
  <si>
    <t>f)</t>
  </si>
  <si>
    <t>(-) Fondi ammortamento macchine ufficio elettr.</t>
  </si>
  <si>
    <t>III</t>
  </si>
  <si>
    <t>Immobilizzazioni finanziarie, con separata indicazione aggiuntiva, per ciascuna voce dei crediti, degli importi esigibili entro l'esercizio successivo</t>
  </si>
  <si>
    <t>Partecipazioni in:</t>
  </si>
  <si>
    <t>Imprese controllate</t>
  </si>
  <si>
    <t>Imprese collegate</t>
  </si>
  <si>
    <t>Altre imprese</t>
  </si>
  <si>
    <t>Crediti:</t>
  </si>
  <si>
    <t>Verso imprese controllate</t>
  </si>
  <si>
    <t>Verso imprese collegate</t>
  </si>
  <si>
    <t>Verso altri enti del Terzo Settore</t>
  </si>
  <si>
    <t xml:space="preserve">Verso altri   </t>
  </si>
  <si>
    <t>Altri titoli</t>
  </si>
  <si>
    <t>Azioni</t>
  </si>
  <si>
    <t>Obbligazioni</t>
  </si>
  <si>
    <t>Fondi di investimento</t>
  </si>
  <si>
    <t>C)</t>
  </si>
  <si>
    <t>Attivo circolante</t>
  </si>
  <si>
    <t>Rimanenze:</t>
  </si>
  <si>
    <t>Materie prime, sussidiarie e di consumo</t>
  </si>
  <si>
    <t>Prodotti in corso di lavorazione e semilavorati</t>
  </si>
  <si>
    <t>Lavori in corso su ordinazione</t>
  </si>
  <si>
    <t>Prodotti finiti e merci</t>
  </si>
  <si>
    <t>Rimanenze materiale sanitario</t>
  </si>
  <si>
    <t>Rimanenze materiali edibili</t>
  </si>
  <si>
    <t>Rimanenze divise</t>
  </si>
  <si>
    <t>Rimanenze merchandising</t>
  </si>
  <si>
    <t>Acconti</t>
  </si>
  <si>
    <t>Crediti, con separata indicazione aggiuntiva, per ciascuna voce dei crediti, degli importi esigibili oltre l'esercizio successivo</t>
  </si>
  <si>
    <t>Verso utenti e clienti</t>
  </si>
  <si>
    <t>Crediti verso clienti per fatture emesse</t>
  </si>
  <si>
    <t>Crediti verso clienti per fatture da emettere</t>
  </si>
  <si>
    <t>Fornitori conto note di credito da ricevere</t>
  </si>
  <si>
    <t>Verso associati e fondatori</t>
  </si>
  <si>
    <t>Verso enti pubblici</t>
  </si>
  <si>
    <t>Verso soggetti privati per contributi</t>
  </si>
  <si>
    <t>Verso enti della stessa rete associativa</t>
  </si>
  <si>
    <t>8)</t>
  </si>
  <si>
    <t>9)</t>
  </si>
  <si>
    <t>Crediti tributari</t>
  </si>
  <si>
    <t>Acconto imposta IRAP</t>
  </si>
  <si>
    <t>Acconto imposta IRES</t>
  </si>
  <si>
    <t>Crediti per compensazioni IRAP</t>
  </si>
  <si>
    <t>Crediti per compensazioni IRES</t>
  </si>
  <si>
    <t>Erario conto ritenute su interessi attivi</t>
  </si>
  <si>
    <t>IVA acquisti</t>
  </si>
  <si>
    <t>g)</t>
  </si>
  <si>
    <t>Altri crediti verso erario</t>
  </si>
  <si>
    <t>10)</t>
  </si>
  <si>
    <t>Da 5 per mille</t>
  </si>
  <si>
    <t>11)</t>
  </si>
  <si>
    <t>Imposte anticipate</t>
  </si>
  <si>
    <t>12)</t>
  </si>
  <si>
    <t>Depositi cauzionali</t>
  </si>
  <si>
    <t>Crediti verso enti previdenziali e assistenziali</t>
  </si>
  <si>
    <t>Crediti per contributi diversi da erogare (da enti pubblici)</t>
  </si>
  <si>
    <t>Crediti per contributi diversi da erogare (da banche e imprese)</t>
  </si>
  <si>
    <t>Banche conto competenze attive</t>
  </si>
  <si>
    <t>Attività finanziarie che non costituiscono immobilizzazioni</t>
  </si>
  <si>
    <t>Partecipazioni in imprese controllate</t>
  </si>
  <si>
    <t>Partecipazioni in imprese collegate</t>
  </si>
  <si>
    <t>IV</t>
  </si>
  <si>
    <t>Disponibilità liquide</t>
  </si>
  <si>
    <t>Depositi bancari e postali</t>
  </si>
  <si>
    <t>Conti correnti bancari</t>
  </si>
  <si>
    <t>Conti correnti postali</t>
  </si>
  <si>
    <t>Carte di credito prepagate</t>
  </si>
  <si>
    <t>Assegni</t>
  </si>
  <si>
    <t>Denaro e valori in cassa</t>
  </si>
  <si>
    <t>Cassa contanti</t>
  </si>
  <si>
    <t>Buoni pasto</t>
  </si>
  <si>
    <t>Buoni carburante</t>
  </si>
  <si>
    <t>D)</t>
  </si>
  <si>
    <t>Ratei e risconti attivi</t>
  </si>
  <si>
    <t>TOTALE ATTIVITA'</t>
  </si>
  <si>
    <t>PASSIVO</t>
  </si>
  <si>
    <t>Patrimonio netto</t>
  </si>
  <si>
    <t>Fondo di dotazione dell'ente</t>
  </si>
  <si>
    <t>Patrimonio vincolato</t>
  </si>
  <si>
    <t>Riserve statutarie</t>
  </si>
  <si>
    <t>Riserve vincolate per decisione degli organi istituzionali</t>
  </si>
  <si>
    <t>Riserve vincolate destinate da terzi</t>
  </si>
  <si>
    <t>Patrimonio libero</t>
  </si>
  <si>
    <t>Riserve di utili o avanzi di gestione</t>
  </si>
  <si>
    <t>Altre riserve</t>
  </si>
  <si>
    <t>Avanzo/disavanzo d'esercizio</t>
  </si>
  <si>
    <t>Totale Patrimonio Netto</t>
  </si>
  <si>
    <t>Fondi per rischi e oneri</t>
  </si>
  <si>
    <t>Per trattamento di quiescienza e obblighi simili</t>
  </si>
  <si>
    <t>Per imposte, anche differite</t>
  </si>
  <si>
    <t xml:space="preserve">Altri  </t>
  </si>
  <si>
    <t>Fondo svalutazione crediti</t>
  </si>
  <si>
    <t>Fondo rischi controversie legali</t>
  </si>
  <si>
    <t>Fondo rischi spese future</t>
  </si>
  <si>
    <t>Altri fondi</t>
  </si>
  <si>
    <t>Totale Fondi per rischi e oneri</t>
  </si>
  <si>
    <t>Trattamento di fine rapporto di lavoro subordinato</t>
  </si>
  <si>
    <t>Debiti con separata indicazione aggiuntiva, per ciascuna voce, degli importi esigibili oltre l'esercizio successivo</t>
  </si>
  <si>
    <t>Debiti verso banche</t>
  </si>
  <si>
    <t>Conti correnti</t>
  </si>
  <si>
    <t>Carte di credito</t>
  </si>
  <si>
    <t>Finanziamenti</t>
  </si>
  <si>
    <t>Mutui</t>
  </si>
  <si>
    <t>Debiti verso altri finanziatori</t>
  </si>
  <si>
    <t>Debiti verso associati e fondatori per finanziamenti</t>
  </si>
  <si>
    <t>Debiti verso enti della stessa rete associativa</t>
  </si>
  <si>
    <t>Debiti per erogazioni liberali condizionate</t>
  </si>
  <si>
    <t>Debiti verso fornitori</t>
  </si>
  <si>
    <t>Debiti verso fornitori per fatture ricevute</t>
  </si>
  <si>
    <t>Debiti verso fornitori per fatture da ricevere</t>
  </si>
  <si>
    <t>Clienti per note di credito da emettere</t>
  </si>
  <si>
    <t>Debiti verso imprese controllate e collegate</t>
  </si>
  <si>
    <t>Debiti tributari</t>
  </si>
  <si>
    <t>Debiti per imposta IRAP</t>
  </si>
  <si>
    <t>Debiti per imposta IRES</t>
  </si>
  <si>
    <t>Debiti verso erario ritenute dipendenti</t>
  </si>
  <si>
    <t>Debiti verso erario ritenute lavoro autonomo</t>
  </si>
  <si>
    <t>Imposta sostitutiva</t>
  </si>
  <si>
    <t>Altri debiti tributari</t>
  </si>
  <si>
    <t>IVA vendite</t>
  </si>
  <si>
    <t>h)</t>
  </si>
  <si>
    <t>Erario conto IVA a debito</t>
  </si>
  <si>
    <t>Debiti verso istituti di previdenza e di sicurezza sociale</t>
  </si>
  <si>
    <t>Debiti verso INPS</t>
  </si>
  <si>
    <t>Debiti verso INAIL</t>
  </si>
  <si>
    <t>Debiti verso enti di previdenza complementare</t>
  </si>
  <si>
    <t>Debiti verso dipendenti e collaboratori</t>
  </si>
  <si>
    <t>Altri debiti</t>
  </si>
  <si>
    <t>Banca conto competenze fine esercizio</t>
  </si>
  <si>
    <t>Debiti verso sindacati</t>
  </si>
  <si>
    <t>Depositi cauzionali su affitti attivi</t>
  </si>
  <si>
    <t>Debiti da note spese</t>
  </si>
  <si>
    <t>Debiti verso altri enti del terzo settore</t>
  </si>
  <si>
    <t>E)</t>
  </si>
  <si>
    <t>Ratei e risconti passivi</t>
  </si>
  <si>
    <t>TOTALE PASSIVITA'</t>
  </si>
  <si>
    <t>RENDICONTO GESTIONALE</t>
  </si>
  <si>
    <t>Attività di interesse generale</t>
  </si>
  <si>
    <t>COMITATO</t>
  </si>
  <si>
    <t>INDIRIZZO</t>
  </si>
  <si>
    <t>CODICE FISCALE</t>
  </si>
  <si>
    <t>ONERI E COSTI</t>
  </si>
  <si>
    <t>PROVENTI E RICAVI</t>
  </si>
  <si>
    <t>Costi e oneri da attività di interesse generale</t>
  </si>
  <si>
    <t>Ricavi, rendite e proventi da attività di interesse generale</t>
  </si>
  <si>
    <t>Materie prime, sussidiarie, di consumo e di merci</t>
  </si>
  <si>
    <t>Proventi da quote associative e apporti dei fondatori</t>
  </si>
  <si>
    <t>Materiale di consumo</t>
  </si>
  <si>
    <t>Quote sociali</t>
  </si>
  <si>
    <t>Materiale sanitario</t>
  </si>
  <si>
    <t>Quote sostenitori</t>
  </si>
  <si>
    <t>Acquisto divise</t>
  </si>
  <si>
    <t>Acquisto equipaggiamenti vari</t>
  </si>
  <si>
    <t>Proventi dagli associati per attività mutuali</t>
  </si>
  <si>
    <t>Cancelleria</t>
  </si>
  <si>
    <t xml:space="preserve">Acquisto manuali </t>
  </si>
  <si>
    <t>Carburante</t>
  </si>
  <si>
    <t>Ricavi per prestazioni e cessioni ad associati e fondatori</t>
  </si>
  <si>
    <t>Acquisto materiale per beni e mezzi</t>
  </si>
  <si>
    <t>Materiale didattico</t>
  </si>
  <si>
    <t>Acquisto presidi e sussidi per utenti disagiati</t>
  </si>
  <si>
    <t>Erogazioni liberali</t>
  </si>
  <si>
    <t>Acquisto materiale pubblicitario e merchandising</t>
  </si>
  <si>
    <t>Servizi</t>
  </si>
  <si>
    <t>Proventi del 5 per mille</t>
  </si>
  <si>
    <t>Servizi esterni per appalto attività</t>
  </si>
  <si>
    <t>Servizi formativi educativi didattici (escluso collaborazioni occasionali)</t>
  </si>
  <si>
    <t>Contributi da soggetti privati</t>
  </si>
  <si>
    <t>Rimborso Servizi Erogati da Comitati</t>
  </si>
  <si>
    <t>Donazioni vincolate</t>
  </si>
  <si>
    <t>Facchinaggio, manovalanza e trasporto di terzi</t>
  </si>
  <si>
    <t>Donazioni non vincolate</t>
  </si>
  <si>
    <t>Collaborazioni co.co.co oltre contributi INPS e INAIL</t>
  </si>
  <si>
    <t>Donazioni di materiale</t>
  </si>
  <si>
    <t>Lavoro interinale costo del servizio compenso agenzia</t>
  </si>
  <si>
    <t>Analisi e prove di laboratorio</t>
  </si>
  <si>
    <t>Ricavi per prestazioni e cessioni a terzi</t>
  </si>
  <si>
    <t>Spese condomin. Immobili di proprietà</t>
  </si>
  <si>
    <t>Proventi Ambulatoriali</t>
  </si>
  <si>
    <t>Smaltimento rifiuti speciali</t>
  </si>
  <si>
    <t>Prestazioni Sanitarie</t>
  </si>
  <si>
    <t>Costi allestim. ed operativi per eventi istituzionali</t>
  </si>
  <si>
    <t>Cessione di materiali</t>
  </si>
  <si>
    <t>Servizi di Pulizia e disinfezione</t>
  </si>
  <si>
    <t>Servizi Sociali</t>
  </si>
  <si>
    <t>Spese per la sicurezza sul lavoro ed accertamenti sanitari personale volontario</t>
  </si>
  <si>
    <t>Ricavi da corsi e attività didattiche</t>
  </si>
  <si>
    <t>Servizi di lavanderia</t>
  </si>
  <si>
    <t xml:space="preserve">Altri costi per servizi </t>
  </si>
  <si>
    <t>Spese di manutenzioni Immobili</t>
  </si>
  <si>
    <t>Contributi da enti pubblici</t>
  </si>
  <si>
    <t>Spese manutenz.Impianti, Attrezzature.Macch.</t>
  </si>
  <si>
    <t>Manutenzione automezzi</t>
  </si>
  <si>
    <t>Proventi da contratti con enti pubblici</t>
  </si>
  <si>
    <t>Manutenzione beni di terzi</t>
  </si>
  <si>
    <t>Servizi Ambulatoriali in convenzione</t>
  </si>
  <si>
    <t>Altre spese di manutenzione</t>
  </si>
  <si>
    <t>Servizi Sanitari in convenzione</t>
  </si>
  <si>
    <t>Prestazioni Professionali tecniche</t>
  </si>
  <si>
    <t>Servizi Sociali in Convenzione</t>
  </si>
  <si>
    <t>Prestazioni professionali fiscali ed amministr.</t>
  </si>
  <si>
    <t>Donazioni di Sangue</t>
  </si>
  <si>
    <t>Prestazioni Professionali legali</t>
  </si>
  <si>
    <t>Corsi di Formazione a EP in convenzione</t>
  </si>
  <si>
    <t>Prestazioni Professionali notarili</t>
  </si>
  <si>
    <t>Servizi per attività di Protezione Civile in convenzione</t>
  </si>
  <si>
    <t>Consulenza del lavoro</t>
  </si>
  <si>
    <t>Collaborazioni occasionali oltre contributi INPS</t>
  </si>
  <si>
    <t>Altri ricavi, rendite e proventi</t>
  </si>
  <si>
    <t>Prestazioni professionali medico sanitarie</t>
  </si>
  <si>
    <t>Abbuoni e arrotondamenti attivi</t>
  </si>
  <si>
    <t>Prestazioni professionali per attività didattiche</t>
  </si>
  <si>
    <t>Plusvalenze attive ordinarie</t>
  </si>
  <si>
    <t>Servizi di Pubblicità e propaganda</t>
  </si>
  <si>
    <t>Sopravvenienze attive ordinarie</t>
  </si>
  <si>
    <t>Spese energia elettrica</t>
  </si>
  <si>
    <t>Contributi erariali per credito d'imposta</t>
  </si>
  <si>
    <t>Spese telefonia fissa</t>
  </si>
  <si>
    <t>Contributi per recupero accise</t>
  </si>
  <si>
    <t>Spese telefonia mobile</t>
  </si>
  <si>
    <t>Rimborsi per sinistri assicurativi</t>
  </si>
  <si>
    <t>Spese postali e bollati</t>
  </si>
  <si>
    <t>Cessione materiale fuori uso e Carta da Macero</t>
  </si>
  <si>
    <t>Spese e servizi bancari (non finanziari escluso cmdf)</t>
  </si>
  <si>
    <t>Altri recuperi e rimborsi diversi</t>
  </si>
  <si>
    <t>Spese per corrieri</t>
  </si>
  <si>
    <t>Spese gas per riscaldamento</t>
  </si>
  <si>
    <t>Rimanenze finali</t>
  </si>
  <si>
    <t>Spese acqua</t>
  </si>
  <si>
    <t>Rimanenze finali materiale sanitario</t>
  </si>
  <si>
    <t>Assicurazioni automezzi</t>
  </si>
  <si>
    <t>Rimanenze finali materiali edibili</t>
  </si>
  <si>
    <t>Assicurazione per responsabilità civile</t>
  </si>
  <si>
    <t>Rimanenze finali divise</t>
  </si>
  <si>
    <t>Assicurazione volontari</t>
  </si>
  <si>
    <t>Rimanenze finali merchandising</t>
  </si>
  <si>
    <t>Assicurazioni diverse</t>
  </si>
  <si>
    <t>Altri servizi generali</t>
  </si>
  <si>
    <t>Aggiornamenti professionali dipendenti</t>
  </si>
  <si>
    <t>Rimborsi spese dipendenti viaggi</t>
  </si>
  <si>
    <t>Servizi mensa o ticket restaurant</t>
  </si>
  <si>
    <t>Visite mediche dipendenti</t>
  </si>
  <si>
    <t>Costi viaggi, soggiorni e rappresentanza</t>
  </si>
  <si>
    <t>Rimborso spese viaggio volontari</t>
  </si>
  <si>
    <t>Rimborsi spese forfait volontari all'art.17 co.4</t>
  </si>
  <si>
    <t>Quote di partecipazione a corsi di formazione</t>
  </si>
  <si>
    <t>Godimento beni di terzi</t>
  </si>
  <si>
    <t>Affitti e locazioni</t>
  </si>
  <si>
    <t>Spese condominiali immobili di terzi</t>
  </si>
  <si>
    <t>Canoni Noleggio</t>
  </si>
  <si>
    <t>Canoni Leasing</t>
  </si>
  <si>
    <t>Spese varie su canoni (addebito copie fotocopiatrice, etc..)</t>
  </si>
  <si>
    <t>Altri costi per godimento beni di terzi</t>
  </si>
  <si>
    <t>Personale</t>
  </si>
  <si>
    <t>Salari e stipendi</t>
  </si>
  <si>
    <t>Oneri sociali e previdenziali</t>
  </si>
  <si>
    <t>Oneri assistenziali (INAIL)</t>
  </si>
  <si>
    <t>Trattamento di fine rapporto</t>
  </si>
  <si>
    <t>Lavoro interinale, oneri retributivi, contributivi e assistenziali</t>
  </si>
  <si>
    <t>Ammortamenti</t>
  </si>
  <si>
    <t>Amm.to immobilizzazioni immateriali</t>
  </si>
  <si>
    <t>Amm.to immobilizzazioni materiali</t>
  </si>
  <si>
    <t>Accantonamenti per rischi ed oneri</t>
  </si>
  <si>
    <t>Accantonamenti per rischi</t>
  </si>
  <si>
    <t>Altri accantonamenti</t>
  </si>
  <si>
    <t>Oneri diversi di gestione</t>
  </si>
  <si>
    <t>Imposte di registro ipotecarie catastali e concessioni governative</t>
  </si>
  <si>
    <t>IMU</t>
  </si>
  <si>
    <t>TASI</t>
  </si>
  <si>
    <t>Tassa smaltimento rifiuti (Tari)</t>
  </si>
  <si>
    <t>Pubblicità e insegne</t>
  </si>
  <si>
    <t>Altre imposte e tasse</t>
  </si>
  <si>
    <t>IVA pro/rata</t>
  </si>
  <si>
    <t>Quote associative periodiche altri enti e associazioni</t>
  </si>
  <si>
    <t>Abbonamenti e pubblicazioni</t>
  </si>
  <si>
    <t>Altri oneri di gestione</t>
  </si>
  <si>
    <t>Perdite su crediti</t>
  </si>
  <si>
    <t>Vidimazioni, autenticazioni, certificati</t>
  </si>
  <si>
    <t>Spese camerali, catastali e diritti vari</t>
  </si>
  <si>
    <t>Multe e ammende</t>
  </si>
  <si>
    <t>Erogazioni liberali ad altre associazioni</t>
  </si>
  <si>
    <t>Spese di rappresentanza, omaggi e ragalie</t>
  </si>
  <si>
    <t>Contributi a persone disagiate</t>
  </si>
  <si>
    <t>Sopravvenienza Passive</t>
  </si>
  <si>
    <t>Minusvalenza Passive</t>
  </si>
  <si>
    <t>Altri oneri straordinari</t>
  </si>
  <si>
    <t>Imposta IRES dell'esercizio</t>
  </si>
  <si>
    <t>Imposta IRAP dell'esercizio</t>
  </si>
  <si>
    <t>Rimanenze iniziali</t>
  </si>
  <si>
    <t>Rimanenze iniziali materiale sanitario</t>
  </si>
  <si>
    <t>Rimanenze iniziali materiali edibili</t>
  </si>
  <si>
    <t>Rimanenze iniziali divise</t>
  </si>
  <si>
    <t>Rimanenze iniziali merchandising</t>
  </si>
  <si>
    <t>(+) Avanzo / (-) disavanzo attività di interesse generale</t>
  </si>
  <si>
    <t>Attività diverse</t>
  </si>
  <si>
    <t>Costi e oneri da attività diverse</t>
  </si>
  <si>
    <t>Ricavi, rendite e proventi da attività diverse</t>
  </si>
  <si>
    <t>materiale di consumo</t>
  </si>
  <si>
    <t>materiale sanitario</t>
  </si>
  <si>
    <t>acquisto divise</t>
  </si>
  <si>
    <t>acquisto equipaggiamenti vari</t>
  </si>
  <si>
    <t>cancelleria</t>
  </si>
  <si>
    <t xml:space="preserve">acquisto manuali </t>
  </si>
  <si>
    <t>carburante</t>
  </si>
  <si>
    <t>acquisto materiale per beni e mezzi</t>
  </si>
  <si>
    <t>Sponsorizzazioni</t>
  </si>
  <si>
    <t>materiale didattico</t>
  </si>
  <si>
    <t>acquisto presidi e sussidi per utenti disagiati</t>
  </si>
  <si>
    <t>acquisto materiale pubblicitario e merchandising</t>
  </si>
  <si>
    <t>Servizi formativi educativi didattici (escluso collab.ni occasionali)</t>
  </si>
  <si>
    <t>Spese per la sicurezza sul lavoro ed accert. sanitari pers. Volon.</t>
  </si>
  <si>
    <t>Attività di raccolta fondi</t>
  </si>
  <si>
    <t>Costi e oneri da attività di raccolta fondi</t>
  </si>
  <si>
    <t>Ricavi, rendite e proventi da attività di raccolta fondi</t>
  </si>
  <si>
    <t>Oneri per raccolte fondi abituali</t>
  </si>
  <si>
    <t>Proventi da raccolte fondi abituali</t>
  </si>
  <si>
    <t>Oneri per raccolte fondi occasionali</t>
  </si>
  <si>
    <t>Proventi da raccolte fondi occasionali</t>
  </si>
  <si>
    <t>Altri oneri</t>
  </si>
  <si>
    <t>Altri proventi</t>
  </si>
  <si>
    <t>Attività finanziarie e patrimoniali</t>
  </si>
  <si>
    <t>Costi e oneri da attività finanziarie e patrimoniali</t>
  </si>
  <si>
    <t>Ricavi, rendite e proventi da attività finanziarie e patrimoniali</t>
  </si>
  <si>
    <t>Su rapporti bancari</t>
  </si>
  <si>
    <t>Da rapporti bancari</t>
  </si>
  <si>
    <t>Interessi su mutui</t>
  </si>
  <si>
    <t>Interessi attivi conto corrente</t>
  </si>
  <si>
    <t>Interessi su debiti verso altri</t>
  </si>
  <si>
    <t>Interessi su debiti verso banche</t>
  </si>
  <si>
    <t>Da altri investimenti finanziari</t>
  </si>
  <si>
    <t>Altri interessi ed oneri finanziari</t>
  </si>
  <si>
    <t>Interessi attivi su dividendi/azioni/titoli</t>
  </si>
  <si>
    <t>Perdite su cambi (realizzate)</t>
  </si>
  <si>
    <t>Spese e servizi bancari (cmdf)</t>
  </si>
  <si>
    <t>Da patrimonio edilizio</t>
  </si>
  <si>
    <t>Affitti Attivi</t>
  </si>
  <si>
    <t>Su prestiti</t>
  </si>
  <si>
    <t>Oneri ed interessi su prestiti da finanziarie</t>
  </si>
  <si>
    <t>Da altri beni patrimoniali</t>
  </si>
  <si>
    <t>Oneri ed interessi su prestiti da privati</t>
  </si>
  <si>
    <t>Oneri ed interessi su prestiti per cessione del credito</t>
  </si>
  <si>
    <t>Accantonamento per rischi manutentivi immobili locati</t>
  </si>
  <si>
    <t>Proventi di supporto generale</t>
  </si>
  <si>
    <t>Proventi da distacco del personale</t>
  </si>
  <si>
    <t>Altri proventi di supporto generale</t>
  </si>
  <si>
    <t>Altri rimborsi assicurativi su immobili a disposizione</t>
  </si>
  <si>
    <t>Contributi a fondo perduto occasionali per ristrutturazione di immobili a disposizione</t>
  </si>
  <si>
    <t>Totale oneri e costi da attività di supporto generale</t>
  </si>
  <si>
    <t>Imposte</t>
  </si>
  <si>
    <t>Quote Associative o apporti ancora dovuti</t>
  </si>
  <si>
    <t>Partecipazioni in Imprese controllate</t>
  </si>
  <si>
    <t>Partecipazioni in Imprese collegate</t>
  </si>
  <si>
    <t>Partecipazioni in Altre imprese</t>
  </si>
  <si>
    <t>Crediti Verso imprese controllate</t>
  </si>
  <si>
    <t>CreditiVerso imprese collegate</t>
  </si>
  <si>
    <t>Crediti Verso altri enti del Terzo Settore</t>
  </si>
  <si>
    <t xml:space="preserve">Crediti Verso altri   </t>
  </si>
  <si>
    <t>Fondi ammortamento costi di impianto e ampliamento</t>
  </si>
  <si>
    <t>Fondi ammortamento costi di sviluppo</t>
  </si>
  <si>
    <t xml:space="preserve"> Fondi ammortamento costi di brevetto etc. </t>
  </si>
  <si>
    <t xml:space="preserve"> Fondi ammortamento concessioni, licenze, marchi e diritti simili </t>
  </si>
  <si>
    <t xml:space="preserve"> Fondi ammortamento costi di avviamento </t>
  </si>
  <si>
    <t xml:space="preserve"> Fondi ammortamento oneri pluriennali su beni di terzi</t>
  </si>
  <si>
    <t xml:space="preserve"> Fondi ammortamento software</t>
  </si>
  <si>
    <t xml:space="preserve"> Fondi ammortamento costi terreni e fabbricati</t>
  </si>
  <si>
    <t xml:space="preserve"> Fondi ammortamento costi impianti e macchinari</t>
  </si>
  <si>
    <t xml:space="preserve"> Fondi ammortamento attrezzature industriali</t>
  </si>
  <si>
    <t xml:space="preserve"> Fondi ammortamento attrezzature sanitarie </t>
  </si>
  <si>
    <t xml:space="preserve"> Fondi ammortamento veicoli</t>
  </si>
  <si>
    <t xml:space="preserve"> Fondi ammortamento mobili e arredi</t>
  </si>
  <si>
    <t xml:space="preserve"> Fondi ammortamento macchine ufficio elettr.</t>
  </si>
  <si>
    <t>R )</t>
  </si>
  <si>
    <t>O)</t>
  </si>
  <si>
    <t>Oneri e Costi</t>
  </si>
  <si>
    <t>Q.ta ammortamento costi di impianto e ampliamento</t>
  </si>
  <si>
    <t>Q.ta ammortamento costi di sviluppo</t>
  </si>
  <si>
    <t xml:space="preserve"> Q.ta ammortamento costi di brevetto etc. </t>
  </si>
  <si>
    <t xml:space="preserve"> Q.ta ammortamento concessioni, licenze, marchi e diritti simili </t>
  </si>
  <si>
    <t xml:space="preserve"> Q.ta ammortamento costi di avviamento </t>
  </si>
  <si>
    <t xml:space="preserve"> Q.ta ammortamento oneri pluriennali su beni di terzi</t>
  </si>
  <si>
    <t xml:space="preserve"> Q.ta ammortamento software</t>
  </si>
  <si>
    <t xml:space="preserve"> Q.ta ammortamento costi terreni e fabbricati</t>
  </si>
  <si>
    <t xml:space="preserve"> Q.ta ammortamento costi impianti e macchinari</t>
  </si>
  <si>
    <t xml:space="preserve"> Q.ta ammortamento attrezzature industriali</t>
  </si>
  <si>
    <t xml:space="preserve"> Q.ta ammortamento attrezzature sanitarie </t>
  </si>
  <si>
    <t xml:space="preserve"> Q.ta ammortamento veicoli</t>
  </si>
  <si>
    <t xml:space="preserve"> Q.ta ammortamento mobili e arredi</t>
  </si>
  <si>
    <t xml:space="preserve"> Q.ta ammortamento macchine ufficio elettr.</t>
  </si>
  <si>
    <t>Totale oneri e costi da attività di interesse generale</t>
  </si>
  <si>
    <t>Totale proventi e ricavi da attività di interesse generale</t>
  </si>
  <si>
    <t>Totale oneri e costi da attività diverse</t>
  </si>
  <si>
    <t>Totale proventi e ricavi da attività diverse</t>
  </si>
  <si>
    <t>(+) Avanzo / (-) disavanzo attività diverse</t>
  </si>
  <si>
    <t>Totale oneri e costi da attività di raccolta fondi</t>
  </si>
  <si>
    <t>Totale ricavi e proventi da attività di raccolta fondi</t>
  </si>
  <si>
    <t>Totale ricavi e proventi da attività finanziarie e patrimoniali</t>
  </si>
  <si>
    <t>(+) Avanzo / (-) disavanzo attività finanziarie e patrimoniali</t>
  </si>
  <si>
    <t>Totale oneri e costi da attività finanziarie e patrimoniali</t>
  </si>
  <si>
    <t>Totale proventi e ricavi da attività di supporto generale</t>
  </si>
  <si>
    <t>Avanzo/disavanzo di esercizio prima delle imposte</t>
  </si>
  <si>
    <t>COSTI FIGURATIVI</t>
  </si>
  <si>
    <t>PROVENTI FIGURATIVI</t>
  </si>
  <si>
    <t>Costi e proventi figurativi</t>
  </si>
  <si>
    <t>Da attività di interesse generale</t>
  </si>
  <si>
    <t>Da attività diverse</t>
  </si>
  <si>
    <t>Totale oneri e costi figurativi</t>
  </si>
  <si>
    <t>Totale ricavi e proventi figurativi</t>
  </si>
  <si>
    <t>TOTALE | Immobilizzazioni immateriali</t>
  </si>
  <si>
    <t>TOTALE | Immobilizzazioni materiali</t>
  </si>
  <si>
    <t>TOTALE | Immobilizzazioni finanziarie</t>
  </si>
  <si>
    <t>TOTALE | Immobilizzazioni</t>
  </si>
  <si>
    <t>Rimanenze</t>
  </si>
  <si>
    <t>TOTALE | Rimanenze</t>
  </si>
  <si>
    <t>TOTALE | Crediti</t>
  </si>
  <si>
    <t>TOTALE | Attività finanziarie che non costituiscono immobilizzazioni</t>
  </si>
  <si>
    <t>TOTALE | Disponibilità liquide</t>
  </si>
  <si>
    <t>TOTALE | Attivo circolante</t>
  </si>
  <si>
    <t>Fondo per rischi e oneri</t>
  </si>
  <si>
    <t>TOTALE | Patrimonio netto</t>
  </si>
  <si>
    <t>TOTALE | Fondo per rischi e oneri</t>
  </si>
  <si>
    <t>TOTALE | Debiti</t>
  </si>
  <si>
    <t>Attività di supporto generale</t>
  </si>
  <si>
    <t>Costi e oneri di supporto generale</t>
  </si>
  <si>
    <t>(+) Avanzo / (-) disavanzo attività di supporto generale</t>
  </si>
  <si>
    <r>
      <t xml:space="preserve">Totale oneri e costi </t>
    </r>
    <r>
      <rPr>
        <sz val="14"/>
        <color theme="1"/>
        <rFont val="Arial"/>
        <family val="2"/>
      </rPr>
      <t>(A+B+C+D+E)</t>
    </r>
  </si>
  <si>
    <r>
      <t>Totale proventi e ricavi</t>
    </r>
    <r>
      <rPr>
        <sz val="14"/>
        <color theme="1"/>
        <rFont val="Arial"/>
        <family val="2"/>
      </rPr>
      <t xml:space="preserve"> (A+B+C+D+E)</t>
    </r>
  </si>
  <si>
    <t>(Inserimento facoltativo. Quanto esposto non deve essere già stato inserito nel rendiconto gestionale.)</t>
  </si>
  <si>
    <r>
      <t>5-</t>
    </r>
    <r>
      <rPr>
        <b/>
        <i/>
        <sz val="12"/>
        <color theme="1"/>
        <rFont val="Arial"/>
        <family val="2"/>
      </rPr>
      <t>bis</t>
    </r>
    <r>
      <rPr>
        <b/>
        <sz val="12"/>
        <color theme="1"/>
        <rFont val="Arial"/>
        <family val="2"/>
      </rPr>
      <t>)</t>
    </r>
  </si>
  <si>
    <t>Svalutazioni delle immobilizzazioni materiali ed immateriali</t>
  </si>
  <si>
    <t>Accantonamento a riserva vincolata per decisione degli organi istituzionali</t>
  </si>
  <si>
    <t>Utilizzo riserva vincolata per decisione degli organi istituzionali</t>
  </si>
  <si>
    <t>Comitato CRI VIBO VALENTIA - ODV</t>
  </si>
  <si>
    <t>Via E. Papero n. 14 - Vibo Valentia (VV) 89900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</si>
</sst>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"/>
  </numFmts>
  <fonts count="45" x14ac:knownFonts="1">
    <font>
      <sz val="11"/>
      <color theme="1"/>
      <name val="Calibri"/>
      <scheme val="minor"/>
    </font>
    <font>
      <sz val="11"/>
      <color rgb="FF0070C0"/>
      <name val="Calibri"/>
    </font>
    <font>
      <sz val="11"/>
      <color theme="1"/>
      <name val="Calibri"/>
    </font>
    <font>
      <b/>
      <sz val="14"/>
      <color theme="1"/>
      <name val="Calibri"/>
    </font>
    <font>
      <b/>
      <i/>
      <sz val="14"/>
      <color theme="1"/>
      <name val="Calibri"/>
    </font>
    <font>
      <i/>
      <sz val="14"/>
      <color rgb="FF0070C0"/>
      <name val="Calibri"/>
    </font>
    <font>
      <b/>
      <sz val="12"/>
      <color theme="1"/>
      <name val="Calibri"/>
    </font>
    <font>
      <sz val="12"/>
      <color rgb="FF0070C0"/>
      <name val="Calibri"/>
    </font>
    <font>
      <b/>
      <sz val="11"/>
      <color theme="1"/>
      <name val="Calibri"/>
    </font>
    <font>
      <i/>
      <sz val="11"/>
      <color theme="1"/>
      <name val="Calibri"/>
    </font>
    <font>
      <b/>
      <sz val="12"/>
      <color rgb="FF0070C0"/>
      <name val="Calibri"/>
    </font>
    <font>
      <b/>
      <sz val="11"/>
      <color rgb="FF0070C0"/>
      <name val="Calibri"/>
    </font>
    <font>
      <b/>
      <sz val="14"/>
      <color rgb="FF0070C0"/>
      <name val="Calibri"/>
    </font>
    <font>
      <sz val="12"/>
      <color theme="1"/>
      <name val="Calibri"/>
    </font>
    <font>
      <sz val="14"/>
      <color theme="1"/>
      <name val="Calibri"/>
    </font>
    <font>
      <i/>
      <sz val="14"/>
      <color theme="1"/>
      <name val="Calibri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6"/>
      <color theme="0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FFFFFF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sz val="11"/>
      <color rgb="FF0070C0"/>
      <name val="Arial"/>
      <family val="2"/>
    </font>
    <font>
      <sz val="14"/>
      <color theme="0"/>
      <name val="Arial"/>
      <family val="2"/>
    </font>
    <font>
      <b/>
      <sz val="16"/>
      <color rgb="FFFFFFFF"/>
      <name val="Arial"/>
      <family val="2"/>
    </font>
    <font>
      <b/>
      <i/>
      <sz val="14"/>
      <color theme="1"/>
      <name val="Arial"/>
      <family val="2"/>
    </font>
    <font>
      <i/>
      <sz val="14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0070C0"/>
      <name val="Arial"/>
      <family val="2"/>
    </font>
    <font>
      <b/>
      <sz val="11"/>
      <color rgb="FF0070C0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sz val="2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222A35"/>
        <bgColor rgb="FF222A35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AEABAB"/>
        <bgColor rgb="FFAEABAB"/>
      </patternFill>
    </fill>
    <fill>
      <patternFill patternType="solid">
        <fgColor rgb="FF44546A"/>
        <bgColor rgb="FF44546A"/>
      </patternFill>
    </fill>
    <fill>
      <patternFill patternType="solid">
        <fgColor theme="0"/>
        <bgColor rgb="FF44546A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D8D8D8"/>
      </patternFill>
    </fill>
    <fill>
      <patternFill patternType="solid">
        <fgColor theme="4" tint="0.79998168889431442"/>
        <bgColor rgb="FFD9E2F3"/>
      </patternFill>
    </fill>
    <fill>
      <patternFill patternType="lightUp">
        <fgColor theme="1"/>
        <bgColor theme="8" tint="0.59996337778862885"/>
      </patternFill>
    </fill>
    <fill>
      <patternFill patternType="solid">
        <fgColor theme="6" tint="0.39997558519241921"/>
        <bgColor rgb="FFD9E2F3"/>
      </patternFill>
    </fill>
    <fill>
      <patternFill patternType="solid">
        <fgColor theme="6" tint="0.39997558519241921"/>
        <bgColor rgb="FFE7E6E6"/>
      </patternFill>
    </fill>
    <fill>
      <patternFill patternType="solid">
        <fgColor rgb="FFFCC4BC"/>
        <bgColor rgb="FFE7E6E6"/>
      </patternFill>
    </fill>
    <fill>
      <patternFill patternType="solid">
        <fgColor theme="9" tint="0.39997558519241921"/>
        <bgColor rgb="FFE7E6E6"/>
      </patternFill>
    </fill>
    <fill>
      <patternFill patternType="solid">
        <fgColor theme="1" tint="0.249977111117893"/>
        <bgColor rgb="FFD9E2F3"/>
      </patternFill>
    </fill>
  </fills>
  <borders count="9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 style="thin">
        <color rgb="FF000000"/>
      </right>
      <top style="double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06">
    <xf numFmtId="0" fontId="0" fillId="0" borderId="0" xfId="0"/>
    <xf numFmtId="0" fontId="8" fillId="6" borderId="5" xfId="0" applyFont="1" applyFill="1" applyBorder="1" applyAlignment="1">
      <alignment horizontal="center"/>
    </xf>
    <xf numFmtId="0" fontId="8" fillId="6" borderId="5" xfId="0" applyFont="1" applyFill="1" applyBorder="1"/>
    <xf numFmtId="0" fontId="3" fillId="6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0" fontId="3" fillId="6" borderId="5" xfId="0" applyFont="1" applyFill="1" applyBorder="1"/>
    <xf numFmtId="0" fontId="2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3" fillId="6" borderId="5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4" fillId="0" borderId="0" xfId="0" applyFont="1"/>
    <xf numFmtId="0" fontId="3" fillId="2" borderId="5" xfId="0" applyFont="1" applyFill="1" applyBorder="1"/>
    <xf numFmtId="0" fontId="3" fillId="0" borderId="0" xfId="0" applyFont="1"/>
    <xf numFmtId="0" fontId="2" fillId="0" borderId="5" xfId="0" applyFont="1" applyBorder="1"/>
    <xf numFmtId="0" fontId="8" fillId="2" borderId="5" xfId="0" applyFont="1" applyFill="1" applyBorder="1"/>
    <xf numFmtId="0" fontId="2" fillId="0" borderId="3" xfId="0" applyFont="1" applyBorder="1" applyAlignment="1">
      <alignment horizontal="left" vertical="center"/>
    </xf>
    <xf numFmtId="0" fontId="3" fillId="6" borderId="5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2" fillId="6" borderId="5" xfId="0" applyFont="1" applyFill="1" applyBorder="1"/>
    <xf numFmtId="0" fontId="1" fillId="0" borderId="5" xfId="0" applyFont="1" applyBorder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5" fillId="0" borderId="5" xfId="0" applyFont="1" applyBorder="1"/>
    <xf numFmtId="0" fontId="6" fillId="2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7" fillId="0" borderId="5" xfId="0" applyFont="1" applyBorder="1"/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 wrapText="1"/>
    </xf>
    <xf numFmtId="0" fontId="10" fillId="0" borderId="5" xfId="0" applyFont="1" applyBorder="1"/>
    <xf numFmtId="0" fontId="6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11" fillId="0" borderId="5" xfId="0" applyFont="1" applyBorder="1"/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2" fillId="0" borderId="5" xfId="0" applyFont="1" applyBorder="1"/>
    <xf numFmtId="0" fontId="14" fillId="6" borderId="5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3" fillId="0" borderId="5" xfId="0" applyFont="1" applyBorder="1"/>
    <xf numFmtId="0" fontId="6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8" fillId="2" borderId="8" xfId="0" applyFont="1" applyFill="1" applyBorder="1"/>
    <xf numFmtId="0" fontId="2" fillId="0" borderId="3" xfId="0" applyFont="1" applyBorder="1" applyAlignment="1">
      <alignment horizontal="left"/>
    </xf>
    <xf numFmtId="0" fontId="8" fillId="0" borderId="3" xfId="0" applyFont="1" applyBorder="1"/>
    <xf numFmtId="0" fontId="8" fillId="2" borderId="8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19" fillId="8" borderId="6" xfId="0" applyFont="1" applyFill="1" applyBorder="1" applyAlignment="1">
      <alignment vertical="center"/>
    </xf>
    <xf numFmtId="0" fontId="20" fillId="8" borderId="7" xfId="0" applyFont="1" applyFill="1" applyBorder="1" applyAlignment="1">
      <alignment vertical="center"/>
    </xf>
    <xf numFmtId="0" fontId="21" fillId="8" borderId="7" xfId="0" applyFont="1" applyFill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64" fontId="22" fillId="5" borderId="5" xfId="0" applyNumberFormat="1" applyFont="1" applyFill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164" fontId="17" fillId="0" borderId="5" xfId="0" applyNumberFormat="1" applyFont="1" applyBorder="1" applyAlignment="1">
      <alignment vertical="center"/>
    </xf>
    <xf numFmtId="0" fontId="17" fillId="8" borderId="9" xfId="0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4" fillId="6" borderId="5" xfId="0" applyFont="1" applyFill="1" applyBorder="1" applyAlignment="1">
      <alignment vertical="center"/>
    </xf>
    <xf numFmtId="164" fontId="24" fillId="6" borderId="5" xfId="0" applyNumberFormat="1" applyFont="1" applyFill="1" applyBorder="1" applyAlignment="1">
      <alignment horizontal="center" vertical="center" wrapText="1"/>
    </xf>
    <xf numFmtId="0" fontId="27" fillId="6" borderId="8" xfId="0" applyFont="1" applyFill="1" applyBorder="1" applyAlignment="1">
      <alignment vertical="center"/>
    </xf>
    <xf numFmtId="164" fontId="24" fillId="6" borderId="5" xfId="0" applyNumberFormat="1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28" fillId="0" borderId="5" xfId="0" applyFont="1" applyBorder="1" applyAlignment="1">
      <alignment horizontal="left" vertical="center"/>
    </xf>
    <xf numFmtId="164" fontId="24" fillId="6" borderId="5" xfId="0" applyNumberFormat="1" applyFont="1" applyFill="1" applyBorder="1" applyAlignment="1">
      <alignment vertical="center"/>
    </xf>
    <xf numFmtId="0" fontId="24" fillId="6" borderId="8" xfId="0" applyFont="1" applyFill="1" applyBorder="1" applyAlignment="1">
      <alignment vertical="center"/>
    </xf>
    <xf numFmtId="164" fontId="17" fillId="0" borderId="5" xfId="0" applyNumberFormat="1" applyFont="1" applyBorder="1" applyAlignment="1">
      <alignment vertical="center" wrapText="1"/>
    </xf>
    <xf numFmtId="0" fontId="28" fillId="0" borderId="5" xfId="0" applyFont="1" applyBorder="1" applyAlignment="1">
      <alignment vertical="center"/>
    </xf>
    <xf numFmtId="0" fontId="17" fillId="2" borderId="19" xfId="0" applyFont="1" applyFill="1" applyBorder="1" applyAlignment="1">
      <alignment vertical="center"/>
    </xf>
    <xf numFmtId="0" fontId="27" fillId="2" borderId="19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/>
    </xf>
    <xf numFmtId="0" fontId="27" fillId="2" borderId="4" xfId="0" applyFont="1" applyFill="1" applyBorder="1" applyAlignment="1">
      <alignment vertical="center"/>
    </xf>
    <xf numFmtId="0" fontId="17" fillId="2" borderId="21" xfId="0" applyFont="1" applyFill="1" applyBorder="1" applyAlignment="1">
      <alignment vertical="center"/>
    </xf>
    <xf numFmtId="0" fontId="24" fillId="2" borderId="4" xfId="0" applyFont="1" applyFill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17" fillId="2" borderId="22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1" fillId="3" borderId="4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vertical="center"/>
    </xf>
    <xf numFmtId="164" fontId="30" fillId="3" borderId="4" xfId="0" applyNumberFormat="1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5" fillId="6" borderId="5" xfId="0" applyFont="1" applyFill="1" applyBorder="1" applyAlignment="1">
      <alignment horizontal="center" vertical="center"/>
    </xf>
    <xf numFmtId="0" fontId="25" fillId="6" borderId="5" xfId="0" applyFont="1" applyFill="1" applyBorder="1" applyAlignment="1">
      <alignment vertical="center"/>
    </xf>
    <xf numFmtId="164" fontId="25" fillId="6" borderId="5" xfId="0" applyNumberFormat="1" applyFont="1" applyFill="1" applyBorder="1" applyAlignment="1">
      <alignment vertical="center" wrapText="1"/>
    </xf>
    <xf numFmtId="0" fontId="25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1" xfId="0" applyFont="1" applyBorder="1" applyAlignment="1">
      <alignment horizontal="left" vertical="center"/>
    </xf>
    <xf numFmtId="164" fontId="17" fillId="0" borderId="11" xfId="0" applyNumberFormat="1" applyFont="1" applyBorder="1" applyAlignment="1">
      <alignment vertical="center" wrapText="1"/>
    </xf>
    <xf numFmtId="164" fontId="17" fillId="0" borderId="13" xfId="0" applyNumberFormat="1" applyFont="1" applyBorder="1" applyAlignment="1">
      <alignment vertical="center" wrapText="1"/>
    </xf>
    <xf numFmtId="164" fontId="24" fillId="6" borderId="14" xfId="0" applyNumberFormat="1" applyFont="1" applyFill="1" applyBorder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17" fillId="0" borderId="11" xfId="0" applyFont="1" applyBorder="1" applyAlignment="1">
      <alignment vertical="center"/>
    </xf>
    <xf numFmtId="0" fontId="25" fillId="6" borderId="15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164" fontId="17" fillId="0" borderId="4" xfId="0" applyNumberFormat="1" applyFont="1" applyBorder="1" applyAlignment="1">
      <alignment vertical="center" wrapText="1"/>
    </xf>
    <xf numFmtId="164" fontId="37" fillId="0" borderId="4" xfId="0" applyNumberFormat="1" applyFont="1" applyBorder="1" applyAlignment="1">
      <alignment vertical="center" wrapText="1"/>
    </xf>
    <xf numFmtId="0" fontId="29" fillId="0" borderId="4" xfId="0" applyFont="1" applyBorder="1" applyAlignment="1">
      <alignment vertical="center"/>
    </xf>
    <xf numFmtId="0" fontId="25" fillId="6" borderId="15" xfId="0" applyFont="1" applyFill="1" applyBorder="1" applyAlignment="1">
      <alignment vertical="center"/>
    </xf>
    <xf numFmtId="164" fontId="25" fillId="6" borderId="15" xfId="0" applyNumberFormat="1" applyFont="1" applyFill="1" applyBorder="1" applyAlignment="1">
      <alignment vertical="center" wrapText="1"/>
    </xf>
    <xf numFmtId="0" fontId="24" fillId="5" borderId="25" xfId="0" applyFont="1" applyFill="1" applyBorder="1" applyAlignment="1">
      <alignment horizontal="center" vertical="center"/>
    </xf>
    <xf numFmtId="0" fontId="24" fillId="5" borderId="26" xfId="0" applyFont="1" applyFill="1" applyBorder="1" applyAlignment="1">
      <alignment horizontal="center" vertical="center"/>
    </xf>
    <xf numFmtId="164" fontId="24" fillId="6" borderId="11" xfId="0" applyNumberFormat="1" applyFont="1" applyFill="1" applyBorder="1" applyAlignment="1">
      <alignment vertical="center" wrapText="1"/>
    </xf>
    <xf numFmtId="0" fontId="28" fillId="0" borderId="11" xfId="0" applyFont="1" applyBorder="1" applyAlignment="1">
      <alignment vertical="center"/>
    </xf>
    <xf numFmtId="0" fontId="22" fillId="11" borderId="32" xfId="0" applyFont="1" applyFill="1" applyBorder="1" applyAlignment="1">
      <alignment horizontal="center" vertical="center"/>
    </xf>
    <xf numFmtId="0" fontId="31" fillId="4" borderId="36" xfId="0" applyFont="1" applyFill="1" applyBorder="1" applyAlignment="1">
      <alignment horizontal="center" vertical="center"/>
    </xf>
    <xf numFmtId="0" fontId="31" fillId="4" borderId="37" xfId="0" applyFont="1" applyFill="1" applyBorder="1" applyAlignment="1">
      <alignment horizontal="center" vertical="center"/>
    </xf>
    <xf numFmtId="0" fontId="22" fillId="11" borderId="38" xfId="0" applyFont="1" applyFill="1" applyBorder="1" applyAlignment="1">
      <alignment horizontal="center" vertical="center"/>
    </xf>
    <xf numFmtId="0" fontId="24" fillId="5" borderId="41" xfId="0" applyFont="1" applyFill="1" applyBorder="1" applyAlignment="1">
      <alignment horizontal="center" vertical="center"/>
    </xf>
    <xf numFmtId="0" fontId="25" fillId="6" borderId="43" xfId="0" applyFont="1" applyFill="1" applyBorder="1" applyAlignment="1">
      <alignment horizontal="center" vertical="center"/>
    </xf>
    <xf numFmtId="164" fontId="25" fillId="6" borderId="44" xfId="0" applyNumberFormat="1" applyFont="1" applyFill="1" applyBorder="1" applyAlignment="1">
      <alignment vertical="center" wrapText="1"/>
    </xf>
    <xf numFmtId="0" fontId="25" fillId="0" borderId="45" xfId="0" applyFont="1" applyBorder="1" applyAlignment="1">
      <alignment horizontal="center" vertical="center"/>
    </xf>
    <xf numFmtId="164" fontId="17" fillId="0" borderId="46" xfId="0" applyNumberFormat="1" applyFont="1" applyBorder="1" applyAlignment="1">
      <alignment vertical="center" wrapText="1"/>
    </xf>
    <xf numFmtId="0" fontId="25" fillId="6" borderId="47" xfId="0" applyFont="1" applyFill="1" applyBorder="1" applyAlignment="1">
      <alignment horizontal="center" vertical="center"/>
    </xf>
    <xf numFmtId="164" fontId="25" fillId="6" borderId="48" xfId="0" applyNumberFormat="1" applyFont="1" applyFill="1" applyBorder="1" applyAlignment="1">
      <alignment vertical="center" wrapText="1"/>
    </xf>
    <xf numFmtId="164" fontId="17" fillId="0" borderId="49" xfId="0" applyNumberFormat="1" applyFont="1" applyBorder="1" applyAlignment="1">
      <alignment vertical="center" wrapText="1"/>
    </xf>
    <xf numFmtId="164" fontId="24" fillId="6" borderId="46" xfId="0" applyNumberFormat="1" applyFont="1" applyFill="1" applyBorder="1" applyAlignment="1">
      <alignment vertical="center" wrapText="1"/>
    </xf>
    <xf numFmtId="164" fontId="24" fillId="6" borderId="51" xfId="0" applyNumberFormat="1" applyFont="1" applyFill="1" applyBorder="1" applyAlignment="1">
      <alignment vertical="center" wrapText="1"/>
    </xf>
    <xf numFmtId="164" fontId="22" fillId="12" borderId="55" xfId="0" applyNumberFormat="1" applyFont="1" applyFill="1" applyBorder="1" applyAlignment="1">
      <alignment vertical="center" wrapText="1"/>
    </xf>
    <xf numFmtId="164" fontId="22" fillId="12" borderId="56" xfId="0" applyNumberFormat="1" applyFont="1" applyFill="1" applyBorder="1" applyAlignment="1">
      <alignment vertical="center" wrapText="1"/>
    </xf>
    <xf numFmtId="164" fontId="24" fillId="6" borderId="28" xfId="0" applyNumberFormat="1" applyFont="1" applyFill="1" applyBorder="1" applyAlignment="1">
      <alignment vertical="center" wrapText="1"/>
    </xf>
    <xf numFmtId="164" fontId="24" fillId="6" borderId="62" xfId="0" applyNumberFormat="1" applyFont="1" applyFill="1" applyBorder="1" applyAlignment="1">
      <alignment vertical="center" wrapText="1"/>
    </xf>
    <xf numFmtId="164" fontId="25" fillId="13" borderId="5" xfId="0" applyNumberFormat="1" applyFont="1" applyFill="1" applyBorder="1" applyAlignment="1">
      <alignment vertical="center" wrapText="1"/>
    </xf>
    <xf numFmtId="0" fontId="32" fillId="12" borderId="32" xfId="0" applyFont="1" applyFill="1" applyBorder="1" applyAlignment="1">
      <alignment horizontal="center" vertical="center"/>
    </xf>
    <xf numFmtId="164" fontId="22" fillId="7" borderId="36" xfId="0" applyNumberFormat="1" applyFont="1" applyFill="1" applyBorder="1" applyAlignment="1">
      <alignment vertical="center" wrapText="1"/>
    </xf>
    <xf numFmtId="164" fontId="22" fillId="7" borderId="37" xfId="0" applyNumberFormat="1" applyFont="1" applyFill="1" applyBorder="1" applyAlignment="1">
      <alignment vertical="center" wrapText="1"/>
    </xf>
    <xf numFmtId="0" fontId="22" fillId="10" borderId="4" xfId="0" applyFont="1" applyFill="1" applyBorder="1" applyAlignment="1">
      <alignment horizontal="center" vertical="center"/>
    </xf>
    <xf numFmtId="164" fontId="22" fillId="10" borderId="4" xfId="0" applyNumberFormat="1" applyFont="1" applyFill="1" applyBorder="1" applyAlignment="1">
      <alignment vertical="center" wrapText="1"/>
    </xf>
    <xf numFmtId="164" fontId="22" fillId="12" borderId="34" xfId="0" applyNumberFormat="1" applyFont="1" applyFill="1" applyBorder="1" applyAlignment="1">
      <alignment vertical="center" wrapText="1"/>
    </xf>
    <xf numFmtId="164" fontId="22" fillId="12" borderId="31" xfId="0" applyNumberFormat="1" applyFont="1" applyFill="1" applyBorder="1" applyAlignment="1">
      <alignment vertical="center" wrapText="1"/>
    </xf>
    <xf numFmtId="0" fontId="31" fillId="4" borderId="57" xfId="0" applyFont="1" applyFill="1" applyBorder="1" applyAlignment="1">
      <alignment horizontal="center" vertical="center"/>
    </xf>
    <xf numFmtId="0" fontId="31" fillId="4" borderId="59" xfId="0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vertical="center"/>
    </xf>
    <xf numFmtId="0" fontId="22" fillId="11" borderId="72" xfId="0" applyFont="1" applyFill="1" applyBorder="1" applyAlignment="1">
      <alignment horizontal="center" vertical="center"/>
    </xf>
    <xf numFmtId="164" fontId="22" fillId="12" borderId="18" xfId="0" applyNumberFormat="1" applyFont="1" applyFill="1" applyBorder="1" applyAlignment="1">
      <alignment vertical="center" wrapText="1"/>
    </xf>
    <xf numFmtId="164" fontId="22" fillId="12" borderId="66" xfId="0" applyNumberFormat="1" applyFont="1" applyFill="1" applyBorder="1" applyAlignment="1">
      <alignment vertical="center" wrapText="1"/>
    </xf>
    <xf numFmtId="164" fontId="22" fillId="12" borderId="11" xfId="0" applyNumberFormat="1" applyFont="1" applyFill="1" applyBorder="1" applyAlignment="1">
      <alignment vertical="center" wrapText="1"/>
    </xf>
    <xf numFmtId="164" fontId="22" fillId="12" borderId="46" xfId="0" applyNumberFormat="1" applyFont="1" applyFill="1" applyBorder="1" applyAlignment="1">
      <alignment vertical="center" wrapText="1"/>
    </xf>
    <xf numFmtId="0" fontId="24" fillId="14" borderId="25" xfId="0" applyFont="1" applyFill="1" applyBorder="1" applyAlignment="1">
      <alignment horizontal="center" vertical="center"/>
    </xf>
    <xf numFmtId="0" fontId="24" fillId="14" borderId="26" xfId="0" applyFont="1" applyFill="1" applyBorder="1" applyAlignment="1">
      <alignment horizontal="center" vertical="center"/>
    </xf>
    <xf numFmtId="164" fontId="24" fillId="14" borderId="26" xfId="0" applyNumberFormat="1" applyFont="1" applyFill="1" applyBorder="1" applyAlignment="1">
      <alignment vertical="center" wrapText="1"/>
    </xf>
    <xf numFmtId="164" fontId="24" fillId="14" borderId="27" xfId="0" applyNumberFormat="1" applyFont="1" applyFill="1" applyBorder="1" applyAlignment="1">
      <alignment vertical="center" wrapText="1"/>
    </xf>
    <xf numFmtId="164" fontId="22" fillId="12" borderId="21" xfId="0" applyNumberFormat="1" applyFont="1" applyFill="1" applyBorder="1" applyAlignment="1">
      <alignment horizontal="left" vertical="center" wrapText="1"/>
    </xf>
    <xf numFmtId="0" fontId="22" fillId="12" borderId="38" xfId="0" applyFont="1" applyFill="1" applyBorder="1" applyAlignment="1">
      <alignment horizontal="center" vertical="center"/>
    </xf>
    <xf numFmtId="164" fontId="22" fillId="12" borderId="68" xfId="0" applyNumberFormat="1" applyFont="1" applyFill="1" applyBorder="1" applyAlignment="1">
      <alignment horizontal="left" vertical="center" wrapText="1"/>
    </xf>
    <xf numFmtId="164" fontId="22" fillId="12" borderId="59" xfId="0" applyNumberFormat="1" applyFont="1" applyFill="1" applyBorder="1" applyAlignment="1">
      <alignment horizontal="left" vertical="center" wrapText="1"/>
    </xf>
    <xf numFmtId="164" fontId="25" fillId="13" borderId="48" xfId="0" applyNumberFormat="1" applyFont="1" applyFill="1" applyBorder="1" applyAlignment="1">
      <alignment vertical="center" wrapText="1"/>
    </xf>
    <xf numFmtId="164" fontId="22" fillId="7" borderId="77" xfId="0" applyNumberFormat="1" applyFont="1" applyFill="1" applyBorder="1" applyAlignment="1">
      <alignment vertical="center" wrapText="1"/>
    </xf>
    <xf numFmtId="164" fontId="22" fillId="7" borderId="78" xfId="0" applyNumberFormat="1" applyFont="1" applyFill="1" applyBorder="1" applyAlignment="1">
      <alignment vertical="center" wrapText="1"/>
    </xf>
    <xf numFmtId="0" fontId="22" fillId="12" borderId="75" xfId="0" applyFont="1" applyFill="1" applyBorder="1" applyAlignment="1">
      <alignment horizontal="center" vertical="center"/>
    </xf>
    <xf numFmtId="164" fontId="22" fillId="12" borderId="46" xfId="0" applyNumberFormat="1" applyFont="1" applyFill="1" applyBorder="1" applyAlignment="1">
      <alignment horizontal="left" vertical="center" wrapText="1"/>
    </xf>
    <xf numFmtId="164" fontId="22" fillId="12" borderId="79" xfId="0" applyNumberFormat="1" applyFont="1" applyFill="1" applyBorder="1" applyAlignment="1">
      <alignment horizontal="left" vertical="center" wrapText="1"/>
    </xf>
    <xf numFmtId="164" fontId="22" fillId="12" borderId="80" xfId="0" applyNumberFormat="1" applyFont="1" applyFill="1" applyBorder="1" applyAlignment="1">
      <alignment horizontal="left" vertical="center" wrapText="1"/>
    </xf>
    <xf numFmtId="0" fontId="26" fillId="8" borderId="57" xfId="0" applyFont="1" applyFill="1" applyBorder="1" applyAlignment="1">
      <alignment horizontal="center" vertical="center"/>
    </xf>
    <xf numFmtId="0" fontId="26" fillId="8" borderId="59" xfId="0" applyFont="1" applyFill="1" applyBorder="1" applyAlignment="1">
      <alignment horizontal="center" vertical="center"/>
    </xf>
    <xf numFmtId="0" fontId="27" fillId="6" borderId="47" xfId="0" applyFont="1" applyFill="1" applyBorder="1" applyAlignment="1">
      <alignment vertical="center"/>
    </xf>
    <xf numFmtId="0" fontId="17" fillId="0" borderId="47" xfId="0" applyFont="1" applyBorder="1" applyAlignment="1">
      <alignment vertical="center"/>
    </xf>
    <xf numFmtId="164" fontId="17" fillId="0" borderId="48" xfId="0" applyNumberFormat="1" applyFont="1" applyBorder="1" applyAlignment="1">
      <alignment vertical="center"/>
    </xf>
    <xf numFmtId="164" fontId="24" fillId="6" borderId="48" xfId="0" applyNumberFormat="1" applyFont="1" applyFill="1" applyBorder="1" applyAlignment="1">
      <alignment vertical="center"/>
    </xf>
    <xf numFmtId="0" fontId="24" fillId="6" borderId="47" xfId="0" applyFont="1" applyFill="1" applyBorder="1" applyAlignment="1">
      <alignment vertical="center"/>
    </xf>
    <xf numFmtId="164" fontId="22" fillId="5" borderId="55" xfId="0" applyNumberFormat="1" applyFont="1" applyFill="1" applyBorder="1" applyAlignment="1">
      <alignment vertical="center"/>
    </xf>
    <xf numFmtId="0" fontId="22" fillId="5" borderId="85" xfId="0" applyFont="1" applyFill="1" applyBorder="1" applyAlignment="1">
      <alignment vertical="center"/>
    </xf>
    <xf numFmtId="0" fontId="26" fillId="8" borderId="36" xfId="0" applyFont="1" applyFill="1" applyBorder="1" applyAlignment="1">
      <alignment horizontal="center" vertical="center"/>
    </xf>
    <xf numFmtId="0" fontId="26" fillId="8" borderId="37" xfId="0" applyFont="1" applyFill="1" applyBorder="1" applyAlignment="1">
      <alignment horizontal="center" vertical="center"/>
    </xf>
    <xf numFmtId="0" fontId="26" fillId="8" borderId="61" xfId="0" applyFont="1" applyFill="1" applyBorder="1" applyAlignment="1">
      <alignment horizontal="center" vertical="center"/>
    </xf>
    <xf numFmtId="164" fontId="24" fillId="6" borderId="6" xfId="0" applyNumberFormat="1" applyFont="1" applyFill="1" applyBorder="1" applyAlignment="1">
      <alignment horizontal="center" vertical="center" wrapText="1"/>
    </xf>
    <xf numFmtId="164" fontId="17" fillId="0" borderId="6" xfId="0" applyNumberFormat="1" applyFont="1" applyBorder="1" applyAlignment="1">
      <alignment vertical="center"/>
    </xf>
    <xf numFmtId="164" fontId="24" fillId="6" borderId="6" xfId="0" applyNumberFormat="1" applyFont="1" applyFill="1" applyBorder="1" applyAlignment="1">
      <alignment vertical="center"/>
    </xf>
    <xf numFmtId="164" fontId="22" fillId="5" borderId="60" xfId="0" applyNumberFormat="1" applyFont="1" applyFill="1" applyBorder="1" applyAlignment="1">
      <alignment vertical="center"/>
    </xf>
    <xf numFmtId="0" fontId="22" fillId="5" borderId="86" xfId="0" applyFont="1" applyFill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21" fillId="8" borderId="88" xfId="0" applyFont="1" applyFill="1" applyBorder="1" applyAlignment="1">
      <alignment vertical="center"/>
    </xf>
    <xf numFmtId="0" fontId="22" fillId="8" borderId="89" xfId="0" applyFont="1" applyFill="1" applyBorder="1" applyAlignment="1">
      <alignment vertical="center"/>
    </xf>
    <xf numFmtId="0" fontId="27" fillId="8" borderId="89" xfId="0" applyFont="1" applyFill="1" applyBorder="1" applyAlignment="1">
      <alignment vertical="center"/>
    </xf>
    <xf numFmtId="0" fontId="17" fillId="8" borderId="89" xfId="0" applyFont="1" applyFill="1" applyBorder="1" applyAlignment="1">
      <alignment vertical="center"/>
    </xf>
    <xf numFmtId="0" fontId="24" fillId="8" borderId="89" xfId="0" applyFont="1" applyFill="1" applyBorder="1" applyAlignment="1">
      <alignment vertical="center"/>
    </xf>
    <xf numFmtId="0" fontId="22" fillId="8" borderId="90" xfId="0" applyFont="1" applyFill="1" applyBorder="1" applyAlignment="1">
      <alignment vertical="center"/>
    </xf>
    <xf numFmtId="164" fontId="22" fillId="12" borderId="5" xfId="0" applyNumberFormat="1" applyFont="1" applyFill="1" applyBorder="1" applyAlignment="1">
      <alignment vertical="center"/>
    </xf>
    <xf numFmtId="0" fontId="25" fillId="8" borderId="24" xfId="0" applyFont="1" applyFill="1" applyBorder="1" applyAlignment="1">
      <alignment vertical="center"/>
    </xf>
    <xf numFmtId="0" fontId="17" fillId="8" borderId="19" xfId="0" applyFont="1" applyFill="1" applyBorder="1" applyAlignment="1">
      <alignment vertical="center"/>
    </xf>
    <xf numFmtId="0" fontId="21" fillId="8" borderId="20" xfId="0" applyFont="1" applyFill="1" applyBorder="1" applyAlignment="1">
      <alignment horizontal="left" vertical="center"/>
    </xf>
    <xf numFmtId="0" fontId="25" fillId="8" borderId="10" xfId="0" applyFont="1" applyFill="1" applyBorder="1" applyAlignment="1">
      <alignment vertical="center"/>
    </xf>
    <xf numFmtId="0" fontId="17" fillId="8" borderId="4" xfId="0" applyFont="1" applyFill="1" applyBorder="1" applyAlignment="1">
      <alignment vertical="center"/>
    </xf>
    <xf numFmtId="0" fontId="21" fillId="8" borderId="21" xfId="0" applyFont="1" applyFill="1" applyBorder="1" applyAlignment="1">
      <alignment horizontal="left" vertical="center"/>
    </xf>
    <xf numFmtId="0" fontId="25" fillId="8" borderId="16" xfId="0" applyFont="1" applyFill="1" applyBorder="1" applyAlignment="1">
      <alignment vertical="center"/>
    </xf>
    <xf numFmtId="0" fontId="17" fillId="8" borderId="22" xfId="0" applyFont="1" applyFill="1" applyBorder="1" applyAlignment="1">
      <alignment vertical="center"/>
    </xf>
    <xf numFmtId="0" fontId="21" fillId="8" borderId="23" xfId="0" applyFont="1" applyFill="1" applyBorder="1" applyAlignment="1">
      <alignment horizontal="left" vertical="center"/>
    </xf>
    <xf numFmtId="0" fontId="25" fillId="6" borderId="8" xfId="0" applyFont="1" applyFill="1" applyBorder="1" applyAlignment="1">
      <alignment vertical="center"/>
    </xf>
    <xf numFmtId="0" fontId="17" fillId="0" borderId="5" xfId="0" applyFont="1" applyBorder="1" applyAlignment="1">
      <alignment vertical="center" wrapText="1"/>
    </xf>
    <xf numFmtId="164" fontId="22" fillId="2" borderId="5" xfId="0" applyNumberFormat="1" applyFont="1" applyFill="1" applyBorder="1" applyAlignment="1">
      <alignment vertical="center"/>
    </xf>
    <xf numFmtId="0" fontId="4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10" borderId="2" xfId="0" applyFont="1" applyFill="1" applyBorder="1" applyAlignment="1">
      <alignment vertical="center"/>
    </xf>
    <xf numFmtId="0" fontId="17" fillId="10" borderId="2" xfId="0" applyFont="1" applyFill="1" applyBorder="1" applyAlignment="1">
      <alignment vertical="center"/>
    </xf>
    <xf numFmtId="0" fontId="25" fillId="10" borderId="2" xfId="0" applyFont="1" applyFill="1" applyBorder="1" applyAlignment="1">
      <alignment horizontal="center" vertical="center"/>
    </xf>
    <xf numFmtId="0" fontId="26" fillId="8" borderId="58" xfId="0" applyFont="1" applyFill="1" applyBorder="1" applyAlignment="1">
      <alignment horizontal="center" vertical="center"/>
    </xf>
    <xf numFmtId="0" fontId="22" fillId="5" borderId="72" xfId="0" applyFont="1" applyFill="1" applyBorder="1" applyAlignment="1">
      <alignment vertical="center"/>
    </xf>
    <xf numFmtId="0" fontId="22" fillId="8" borderId="88" xfId="0" applyFont="1" applyFill="1" applyBorder="1" applyAlignment="1">
      <alignment vertical="center"/>
    </xf>
    <xf numFmtId="0" fontId="22" fillId="5" borderId="73" xfId="0" applyFont="1" applyFill="1" applyBorder="1" applyAlignment="1">
      <alignment vertical="center"/>
    </xf>
    <xf numFmtId="0" fontId="25" fillId="0" borderId="47" xfId="0" applyFont="1" applyBorder="1" applyAlignment="1">
      <alignment vertical="center"/>
    </xf>
    <xf numFmtId="0" fontId="17" fillId="8" borderId="11" xfId="0" applyFont="1" applyFill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5" fillId="6" borderId="47" xfId="0" applyFont="1" applyFill="1" applyBorder="1" applyAlignment="1">
      <alignment vertical="center"/>
    </xf>
    <xf numFmtId="0" fontId="17" fillId="2" borderId="91" xfId="0" applyFont="1" applyFill="1" applyBorder="1" applyAlignment="1">
      <alignment vertical="center"/>
    </xf>
    <xf numFmtId="0" fontId="17" fillId="2" borderId="81" xfId="0" applyFont="1" applyFill="1" applyBorder="1" applyAlignment="1">
      <alignment vertical="center"/>
    </xf>
    <xf numFmtId="0" fontId="17" fillId="2" borderId="92" xfId="0" applyFont="1" applyFill="1" applyBorder="1" applyAlignment="1">
      <alignment vertical="center"/>
    </xf>
    <xf numFmtId="164" fontId="22" fillId="2" borderId="55" xfId="0" applyNumberFormat="1" applyFont="1" applyFill="1" applyBorder="1" applyAlignment="1">
      <alignment vertical="center"/>
    </xf>
    <xf numFmtId="164" fontId="22" fillId="2" borderId="56" xfId="0" applyNumberFormat="1" applyFont="1" applyFill="1" applyBorder="1" applyAlignment="1">
      <alignment vertical="center"/>
    </xf>
    <xf numFmtId="0" fontId="17" fillId="0" borderId="6" xfId="0" applyFont="1" applyBorder="1" applyAlignment="1">
      <alignment vertical="center"/>
    </xf>
    <xf numFmtId="164" fontId="22" fillId="2" borderId="60" xfId="0" applyNumberFormat="1" applyFont="1" applyFill="1" applyBorder="1" applyAlignment="1">
      <alignment vertical="center"/>
    </xf>
    <xf numFmtId="0" fontId="25" fillId="2" borderId="19" xfId="0" applyFont="1" applyFill="1" applyBorder="1" applyAlignment="1">
      <alignment vertical="center"/>
    </xf>
    <xf numFmtId="0" fontId="25" fillId="2" borderId="4" xfId="0" applyFont="1" applyFill="1" applyBorder="1" applyAlignment="1">
      <alignment vertical="center"/>
    </xf>
    <xf numFmtId="0" fontId="25" fillId="2" borderId="22" xfId="0" applyFont="1" applyFill="1" applyBorder="1" applyAlignment="1">
      <alignment vertical="center"/>
    </xf>
    <xf numFmtId="0" fontId="25" fillId="10" borderId="19" xfId="0" applyFont="1" applyFill="1" applyBorder="1" applyAlignment="1">
      <alignment horizontal="center" vertical="center"/>
    </xf>
    <xf numFmtId="0" fontId="41" fillId="8" borderId="89" xfId="0" applyFont="1" applyFill="1" applyBorder="1" applyAlignment="1">
      <alignment vertical="center"/>
    </xf>
    <xf numFmtId="0" fontId="17" fillId="10" borderId="0" xfId="0" applyFont="1" applyFill="1"/>
    <xf numFmtId="0" fontId="17" fillId="0" borderId="48" xfId="0" applyFont="1" applyBorder="1" applyAlignment="1">
      <alignment vertical="center"/>
    </xf>
    <xf numFmtId="0" fontId="28" fillId="0" borderId="3" xfId="0" applyFont="1" applyBorder="1" applyAlignment="1">
      <alignment horizontal="left" vertical="center"/>
    </xf>
    <xf numFmtId="0" fontId="17" fillId="2" borderId="24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0" fontId="17" fillId="2" borderId="16" xfId="0" applyFont="1" applyFill="1" applyBorder="1" applyAlignment="1">
      <alignment vertical="center"/>
    </xf>
    <xf numFmtId="0" fontId="28" fillId="0" borderId="8" xfId="0" applyFont="1" applyBorder="1" applyAlignment="1">
      <alignment horizontal="left" vertical="center"/>
    </xf>
    <xf numFmtId="0" fontId="21" fillId="8" borderId="8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164" fontId="22" fillId="12" borderId="70" xfId="0" applyNumberFormat="1" applyFont="1" applyFill="1" applyBorder="1" applyAlignment="1">
      <alignment vertical="center"/>
    </xf>
    <xf numFmtId="164" fontId="22" fillId="12" borderId="71" xfId="0" applyNumberFormat="1" applyFont="1" applyFill="1" applyBorder="1" applyAlignment="1">
      <alignment vertical="center"/>
    </xf>
    <xf numFmtId="164" fontId="22" fillId="12" borderId="36" xfId="0" applyNumberFormat="1" applyFont="1" applyFill="1" applyBorder="1" applyAlignment="1">
      <alignment vertical="center"/>
    </xf>
    <xf numFmtId="164" fontId="22" fillId="12" borderId="37" xfId="0" applyNumberFormat="1" applyFont="1" applyFill="1" applyBorder="1" applyAlignment="1">
      <alignment vertical="center"/>
    </xf>
    <xf numFmtId="164" fontId="22" fillId="16" borderId="5" xfId="0" applyNumberFormat="1" applyFont="1" applyFill="1" applyBorder="1" applyAlignment="1">
      <alignment vertical="center"/>
    </xf>
    <xf numFmtId="164" fontId="22" fillId="17" borderId="5" xfId="0" applyNumberFormat="1" applyFont="1" applyFill="1" applyBorder="1" applyAlignment="1">
      <alignment vertical="center"/>
    </xf>
    <xf numFmtId="164" fontId="21" fillId="18" borderId="5" xfId="0" applyNumberFormat="1" applyFont="1" applyFill="1" applyBorder="1" applyAlignment="1">
      <alignment vertical="center"/>
    </xf>
    <xf numFmtId="0" fontId="41" fillId="8" borderId="90" xfId="0" applyFont="1" applyFill="1" applyBorder="1" applyAlignment="1">
      <alignment vertical="center"/>
    </xf>
    <xf numFmtId="164" fontId="22" fillId="15" borderId="55" xfId="0" applyNumberFormat="1" applyFont="1" applyFill="1" applyBorder="1" applyAlignment="1">
      <alignment vertical="center"/>
    </xf>
    <xf numFmtId="164" fontId="22" fillId="15" borderId="60" xfId="0" applyNumberFormat="1" applyFont="1" applyFill="1" applyBorder="1" applyAlignment="1">
      <alignment vertical="center"/>
    </xf>
    <xf numFmtId="164" fontId="22" fillId="15" borderId="56" xfId="0" applyNumberFormat="1" applyFont="1" applyFill="1" applyBorder="1" applyAlignment="1">
      <alignment vertical="center"/>
    </xf>
    <xf numFmtId="0" fontId="17" fillId="8" borderId="6" xfId="0" applyFont="1" applyFill="1" applyBorder="1"/>
    <xf numFmtId="0" fontId="17" fillId="8" borderId="7" xfId="0" applyFont="1" applyFill="1" applyBorder="1"/>
    <xf numFmtId="0" fontId="41" fillId="0" borderId="0" xfId="0" applyFont="1"/>
    <xf numFmtId="0" fontId="41" fillId="10" borderId="0" xfId="0" applyFont="1" applyFill="1"/>
    <xf numFmtId="0" fontId="21" fillId="8" borderId="31" xfId="0" applyFont="1" applyFill="1" applyBorder="1"/>
    <xf numFmtId="0" fontId="24" fillId="6" borderId="23" xfId="0" applyFont="1" applyFill="1" applyBorder="1" applyAlignment="1">
      <alignment vertical="center"/>
    </xf>
    <xf numFmtId="164" fontId="24" fillId="6" borderId="15" xfId="0" applyNumberFormat="1" applyFont="1" applyFill="1" applyBorder="1" applyAlignment="1">
      <alignment vertical="center"/>
    </xf>
    <xf numFmtId="164" fontId="24" fillId="6" borderId="16" xfId="0" applyNumberFormat="1" applyFont="1" applyFill="1" applyBorder="1" applyAlignment="1">
      <alignment vertical="center"/>
    </xf>
    <xf numFmtId="0" fontId="24" fillId="6" borderId="18" xfId="0" applyFont="1" applyFill="1" applyBorder="1" applyAlignment="1">
      <alignment vertical="center"/>
    </xf>
    <xf numFmtId="0" fontId="24" fillId="6" borderId="20" xfId="0" applyFont="1" applyFill="1" applyBorder="1" applyAlignment="1">
      <alignment vertical="center"/>
    </xf>
    <xf numFmtId="164" fontId="24" fillId="6" borderId="18" xfId="0" applyNumberFormat="1" applyFont="1" applyFill="1" applyBorder="1" applyAlignment="1">
      <alignment vertical="center"/>
    </xf>
    <xf numFmtId="164" fontId="24" fillId="6" borderId="24" xfId="0" applyNumberFormat="1" applyFont="1" applyFill="1" applyBorder="1" applyAlignment="1">
      <alignment vertical="center"/>
    </xf>
    <xf numFmtId="164" fontId="22" fillId="2" borderId="36" xfId="0" applyNumberFormat="1" applyFont="1" applyFill="1" applyBorder="1" applyAlignment="1">
      <alignment vertical="center"/>
    </xf>
    <xf numFmtId="164" fontId="22" fillId="2" borderId="61" xfId="0" applyNumberFormat="1" applyFont="1" applyFill="1" applyBorder="1" applyAlignment="1">
      <alignment vertical="center"/>
    </xf>
    <xf numFmtId="0" fontId="17" fillId="8" borderId="31" xfId="0" applyFont="1" applyFill="1" applyBorder="1" applyAlignment="1">
      <alignment vertical="center"/>
    </xf>
    <xf numFmtId="164" fontId="22" fillId="2" borderId="37" xfId="0" applyNumberFormat="1" applyFont="1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0" fontId="22" fillId="11" borderId="73" xfId="0" applyFont="1" applyFill="1" applyBorder="1" applyAlignment="1">
      <alignment horizontal="left" vertical="center" wrapText="1"/>
    </xf>
    <xf numFmtId="0" fontId="22" fillId="11" borderId="74" xfId="0" applyFont="1" applyFill="1" applyBorder="1" applyAlignment="1">
      <alignment horizontal="left" vertical="center" wrapText="1"/>
    </xf>
    <xf numFmtId="0" fontId="22" fillId="12" borderId="39" xfId="0" applyFont="1" applyFill="1" applyBorder="1" applyAlignment="1">
      <alignment horizontal="left" vertical="center"/>
    </xf>
    <xf numFmtId="0" fontId="22" fillId="12" borderId="4" xfId="0" applyFont="1" applyFill="1" applyBorder="1" applyAlignment="1">
      <alignment horizontal="left" vertical="center"/>
    </xf>
    <xf numFmtId="0" fontId="22" fillId="12" borderId="52" xfId="0" applyFont="1" applyFill="1" applyBorder="1" applyAlignment="1">
      <alignment horizontal="right" vertical="center"/>
    </xf>
    <xf numFmtId="0" fontId="22" fillId="12" borderId="53" xfId="0" applyFont="1" applyFill="1" applyBorder="1" applyAlignment="1">
      <alignment horizontal="right" vertical="center"/>
    </xf>
    <xf numFmtId="0" fontId="22" fillId="11" borderId="73" xfId="0" applyFont="1" applyFill="1" applyBorder="1" applyAlignment="1">
      <alignment horizontal="left" vertical="center"/>
    </xf>
    <xf numFmtId="0" fontId="22" fillId="11" borderId="74" xfId="0" applyFont="1" applyFill="1" applyBorder="1" applyAlignment="1">
      <alignment horizontal="left" vertical="center"/>
    </xf>
    <xf numFmtId="0" fontId="24" fillId="14" borderId="26" xfId="0" applyFont="1" applyFill="1" applyBorder="1" applyAlignment="1">
      <alignment horizontal="left" vertical="center"/>
    </xf>
    <xf numFmtId="0" fontId="22" fillId="12" borderId="75" xfId="0" applyFont="1" applyFill="1" applyBorder="1" applyAlignment="1">
      <alignment horizontal="right" vertical="center"/>
    </xf>
    <xf numFmtId="0" fontId="22" fillId="12" borderId="4" xfId="0" applyFont="1" applyFill="1" applyBorder="1" applyAlignment="1">
      <alignment horizontal="right" vertical="center"/>
    </xf>
    <xf numFmtId="0" fontId="22" fillId="12" borderId="21" xfId="0" applyFont="1" applyFill="1" applyBorder="1" applyAlignment="1">
      <alignment horizontal="right" vertical="center"/>
    </xf>
    <xf numFmtId="0" fontId="22" fillId="12" borderId="63" xfId="0" applyFont="1" applyFill="1" applyBorder="1" applyAlignment="1">
      <alignment horizontal="right" vertical="center"/>
    </xf>
    <xf numFmtId="0" fontId="22" fillId="12" borderId="64" xfId="0" applyFont="1" applyFill="1" applyBorder="1" applyAlignment="1">
      <alignment horizontal="right" vertical="center"/>
    </xf>
    <xf numFmtId="0" fontId="22" fillId="12" borderId="65" xfId="0" applyFont="1" applyFill="1" applyBorder="1" applyAlignment="1">
      <alignment horizontal="right" vertical="center"/>
    </xf>
    <xf numFmtId="0" fontId="24" fillId="6" borderId="50" xfId="0" applyFont="1" applyFill="1" applyBorder="1" applyAlignment="1">
      <alignment horizontal="right" vertical="center"/>
    </xf>
    <xf numFmtId="0" fontId="24" fillId="6" borderId="29" xfId="0" applyFont="1" applyFill="1" applyBorder="1" applyAlignment="1">
      <alignment horizontal="right" vertical="center"/>
    </xf>
    <xf numFmtId="0" fontId="24" fillId="6" borderId="30" xfId="0" applyFont="1" applyFill="1" applyBorder="1" applyAlignment="1">
      <alignment horizontal="right" vertical="center"/>
    </xf>
    <xf numFmtId="0" fontId="22" fillId="12" borderId="33" xfId="0" applyFont="1" applyFill="1" applyBorder="1" applyAlignment="1">
      <alignment horizontal="left" vertical="center"/>
    </xf>
    <xf numFmtId="0" fontId="22" fillId="11" borderId="39" xfId="0" applyFont="1" applyFill="1" applyBorder="1" applyAlignment="1">
      <alignment horizontal="left" vertical="center"/>
    </xf>
    <xf numFmtId="0" fontId="22" fillId="11" borderId="40" xfId="0" applyFont="1" applyFill="1" applyBorder="1" applyAlignment="1">
      <alignment horizontal="left" vertical="center"/>
    </xf>
    <xf numFmtId="0" fontId="24" fillId="5" borderId="26" xfId="0" applyFont="1" applyFill="1" applyBorder="1" applyAlignment="1">
      <alignment horizontal="left" vertical="center"/>
    </xf>
    <xf numFmtId="0" fontId="24" fillId="5" borderId="27" xfId="0" applyFont="1" applyFill="1" applyBorder="1" applyAlignment="1">
      <alignment horizontal="left" vertical="center"/>
    </xf>
    <xf numFmtId="0" fontId="24" fillId="5" borderId="26" xfId="0" applyFont="1" applyFill="1" applyBorder="1" applyAlignment="1">
      <alignment horizontal="left" vertical="center" wrapText="1"/>
    </xf>
    <xf numFmtId="0" fontId="24" fillId="5" borderId="27" xfId="0" applyFont="1" applyFill="1" applyBorder="1" applyAlignment="1">
      <alignment horizontal="left" vertical="center" wrapText="1"/>
    </xf>
    <xf numFmtId="0" fontId="24" fillId="5" borderId="42" xfId="0" applyFont="1" applyFill="1" applyBorder="1" applyAlignment="1">
      <alignment horizontal="left" vertical="center"/>
    </xf>
    <xf numFmtId="0" fontId="39" fillId="0" borderId="4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40" fillId="2" borderId="1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3" fillId="0" borderId="33" xfId="0" applyFont="1" applyBorder="1" applyAlignment="1">
      <alignment vertical="center"/>
    </xf>
    <xf numFmtId="0" fontId="23" fillId="0" borderId="35" xfId="0" applyFont="1" applyBorder="1" applyAlignment="1">
      <alignment vertical="center"/>
    </xf>
    <xf numFmtId="0" fontId="22" fillId="7" borderId="32" xfId="0" applyFont="1" applyFill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23" fillId="0" borderId="68" xfId="0" applyFont="1" applyBorder="1" applyAlignment="1">
      <alignment vertical="center"/>
    </xf>
    <xf numFmtId="0" fontId="22" fillId="7" borderId="76" xfId="0" applyFont="1" applyFill="1" applyBorder="1" applyAlignment="1">
      <alignment horizontal="center" vertical="center"/>
    </xf>
    <xf numFmtId="0" fontId="23" fillId="0" borderId="77" xfId="0" applyFont="1" applyBorder="1" applyAlignment="1">
      <alignment vertical="center"/>
    </xf>
    <xf numFmtId="0" fontId="22" fillId="12" borderId="54" xfId="0" applyFont="1" applyFill="1" applyBorder="1" applyAlignment="1">
      <alignment horizontal="right" vertical="center"/>
    </xf>
    <xf numFmtId="0" fontId="22" fillId="11" borderId="33" xfId="0" applyFont="1" applyFill="1" applyBorder="1" applyAlignment="1">
      <alignment horizontal="left" vertical="center"/>
    </xf>
    <xf numFmtId="0" fontId="22" fillId="11" borderId="34" xfId="0" applyFont="1" applyFill="1" applyBorder="1" applyAlignment="1">
      <alignment horizontal="left" vertical="center"/>
    </xf>
    <xf numFmtId="0" fontId="22" fillId="5" borderId="82" xfId="0" applyFont="1" applyFill="1" applyBorder="1" applyAlignment="1">
      <alignment horizontal="center" vertical="center"/>
    </xf>
    <xf numFmtId="0" fontId="22" fillId="5" borderId="83" xfId="0" applyFont="1" applyFill="1" applyBorder="1" applyAlignment="1">
      <alignment horizontal="center" vertical="center"/>
    </xf>
    <xf numFmtId="0" fontId="22" fillId="5" borderId="84" xfId="0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12" borderId="17" xfId="0" applyFont="1" applyFill="1" applyBorder="1" applyAlignment="1">
      <alignment horizontal="center" vertical="center"/>
    </xf>
    <xf numFmtId="0" fontId="22" fillId="12" borderId="8" xfId="0" applyFont="1" applyFill="1" applyBorder="1" applyAlignment="1">
      <alignment horizontal="center" vertical="center"/>
    </xf>
    <xf numFmtId="0" fontId="17" fillId="12" borderId="16" xfId="0" applyFont="1" applyFill="1" applyBorder="1" applyAlignment="1">
      <alignment horizontal="center" vertical="center"/>
    </xf>
    <xf numFmtId="0" fontId="17" fillId="12" borderId="22" xfId="0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7" fillId="10" borderId="0" xfId="0" applyFont="1" applyFill="1"/>
    <xf numFmtId="0" fontId="18" fillId="10" borderId="0" xfId="0" applyFont="1" applyFill="1" applyAlignment="1">
      <alignment horizontal="center" vertical="top"/>
    </xf>
    <xf numFmtId="0" fontId="17" fillId="10" borderId="0" xfId="0" applyFont="1" applyFill="1" applyAlignment="1">
      <alignment vertical="top"/>
    </xf>
    <xf numFmtId="0" fontId="23" fillId="0" borderId="2" xfId="0" applyFont="1" applyBorder="1"/>
    <xf numFmtId="0" fontId="23" fillId="0" borderId="3" xfId="0" applyFont="1" applyBorder="1"/>
    <xf numFmtId="0" fontId="40" fillId="5" borderId="17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1" fillId="8" borderId="32" xfId="0" applyFont="1" applyFill="1" applyBorder="1" applyAlignment="1">
      <alignment horizontal="center" vertical="center"/>
    </xf>
    <xf numFmtId="0" fontId="21" fillId="8" borderId="33" xfId="0" applyFont="1" applyFill="1" applyBorder="1" applyAlignment="1">
      <alignment horizontal="center" vertical="center"/>
    </xf>
    <xf numFmtId="0" fontId="21" fillId="8" borderId="35" xfId="0" applyFont="1" applyFill="1" applyBorder="1" applyAlignment="1">
      <alignment horizontal="center" vertical="center"/>
    </xf>
    <xf numFmtId="0" fontId="22" fillId="5" borderId="86" xfId="0" applyFont="1" applyFill="1" applyBorder="1" applyAlignment="1">
      <alignment horizontal="left" vertical="center"/>
    </xf>
    <xf numFmtId="0" fontId="22" fillId="5" borderId="87" xfId="0" applyFont="1" applyFill="1" applyBorder="1" applyAlignment="1">
      <alignment horizontal="left" vertical="center"/>
    </xf>
    <xf numFmtId="0" fontId="17" fillId="12" borderId="32" xfId="0" applyFont="1" applyFill="1" applyBorder="1" applyAlignment="1">
      <alignment horizontal="center" vertical="center"/>
    </xf>
    <xf numFmtId="0" fontId="17" fillId="12" borderId="33" xfId="0" applyFont="1" applyFill="1" applyBorder="1" applyAlignment="1">
      <alignment horizontal="center" vertical="center"/>
    </xf>
    <xf numFmtId="0" fontId="22" fillId="12" borderId="33" xfId="0" applyFont="1" applyFill="1" applyBorder="1" applyAlignment="1">
      <alignment horizontal="center" vertical="center"/>
    </xf>
    <xf numFmtId="0" fontId="22" fillId="12" borderId="35" xfId="0" applyFont="1" applyFill="1" applyBorder="1" applyAlignment="1">
      <alignment horizontal="center" vertical="center"/>
    </xf>
    <xf numFmtId="0" fontId="22" fillId="5" borderId="67" xfId="0" applyFont="1" applyFill="1" applyBorder="1" applyAlignment="1">
      <alignment horizontal="left" vertical="center"/>
    </xf>
    <xf numFmtId="0" fontId="22" fillId="5" borderId="69" xfId="0" applyFont="1" applyFill="1" applyBorder="1" applyAlignment="1">
      <alignment horizontal="left" vertical="center"/>
    </xf>
    <xf numFmtId="0" fontId="22" fillId="2" borderId="82" xfId="0" applyFont="1" applyFill="1" applyBorder="1" applyAlignment="1">
      <alignment horizontal="center" vertical="center"/>
    </xf>
    <xf numFmtId="0" fontId="22" fillId="2" borderId="83" xfId="0" applyFont="1" applyFill="1" applyBorder="1" applyAlignment="1">
      <alignment horizontal="center" vertical="center"/>
    </xf>
    <xf numFmtId="0" fontId="22" fillId="2" borderId="84" xfId="0" applyFont="1" applyFill="1" applyBorder="1" applyAlignment="1">
      <alignment horizontal="center" vertical="center"/>
    </xf>
    <xf numFmtId="0" fontId="40" fillId="5" borderId="6" xfId="0" applyFont="1" applyFill="1" applyBorder="1" applyAlignment="1">
      <alignment horizontal="center" vertical="center"/>
    </xf>
    <xf numFmtId="0" fontId="40" fillId="5" borderId="8" xfId="0" applyFont="1" applyFill="1" applyBorder="1" applyAlignment="1">
      <alignment horizontal="center" vertical="center"/>
    </xf>
    <xf numFmtId="0" fontId="18" fillId="10" borderId="22" xfId="0" applyFont="1" applyFill="1" applyBorder="1" applyAlignment="1">
      <alignment horizontal="center" vertical="top"/>
    </xf>
    <xf numFmtId="0" fontId="22" fillId="5" borderId="6" xfId="0" applyFont="1" applyFill="1" applyBorder="1" applyAlignment="1">
      <alignment horizontal="center" vertical="center"/>
    </xf>
    <xf numFmtId="0" fontId="21" fillId="8" borderId="38" xfId="0" applyFont="1" applyFill="1" applyBorder="1" applyAlignment="1">
      <alignment horizontal="center" vertical="center"/>
    </xf>
    <xf numFmtId="0" fontId="21" fillId="8" borderId="39" xfId="0" applyFont="1" applyFill="1" applyBorder="1" applyAlignment="1">
      <alignment horizontal="center" vertical="center"/>
    </xf>
    <xf numFmtId="0" fontId="21" fillId="8" borderId="68" xfId="0" applyFont="1" applyFill="1" applyBorder="1" applyAlignment="1">
      <alignment horizontal="center" vertical="center"/>
    </xf>
    <xf numFmtId="0" fontId="17" fillId="12" borderId="93" xfId="0" applyFont="1" applyFill="1" applyBorder="1" applyAlignment="1">
      <alignment horizontal="center" vertical="center"/>
    </xf>
    <xf numFmtId="0" fontId="17" fillId="12" borderId="94" xfId="0" applyFont="1" applyFill="1" applyBorder="1" applyAlignment="1">
      <alignment horizontal="center" vertical="center"/>
    </xf>
    <xf numFmtId="0" fontId="22" fillId="12" borderId="94" xfId="0" applyFont="1" applyFill="1" applyBorder="1" applyAlignment="1">
      <alignment horizontal="center" vertical="center"/>
    </xf>
    <xf numFmtId="0" fontId="22" fillId="12" borderId="9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15" borderId="82" xfId="0" applyFont="1" applyFill="1" applyBorder="1" applyAlignment="1">
      <alignment horizontal="center" vertical="center"/>
    </xf>
    <xf numFmtId="0" fontId="22" fillId="15" borderId="83" xfId="0" applyFont="1" applyFill="1" applyBorder="1" applyAlignment="1">
      <alignment horizontal="center" vertical="center"/>
    </xf>
    <xf numFmtId="0" fontId="22" fillId="15" borderId="84" xfId="0" applyFont="1" applyFill="1" applyBorder="1" applyAlignment="1">
      <alignment horizontal="center" vertical="center"/>
    </xf>
    <xf numFmtId="0" fontId="21" fillId="18" borderId="6" xfId="0" applyFont="1" applyFill="1" applyBorder="1" applyAlignment="1">
      <alignment horizontal="center" vertical="center"/>
    </xf>
    <xf numFmtId="0" fontId="21" fillId="18" borderId="17" xfId="0" applyFont="1" applyFill="1" applyBorder="1" applyAlignment="1">
      <alignment horizontal="center" vertical="center"/>
    </xf>
    <xf numFmtId="0" fontId="21" fillId="18" borderId="8" xfId="0" applyFont="1" applyFill="1" applyBorder="1" applyAlignment="1">
      <alignment horizontal="center" vertical="center"/>
    </xf>
    <xf numFmtId="0" fontId="22" fillId="16" borderId="6" xfId="0" applyFont="1" applyFill="1" applyBorder="1" applyAlignment="1">
      <alignment horizontal="center" vertical="center"/>
    </xf>
    <xf numFmtId="0" fontId="22" fillId="16" borderId="17" xfId="0" applyFont="1" applyFill="1" applyBorder="1" applyAlignment="1">
      <alignment horizontal="center" vertical="center"/>
    </xf>
    <xf numFmtId="0" fontId="22" fillId="16" borderId="8" xfId="0" applyFont="1" applyFill="1" applyBorder="1" applyAlignment="1">
      <alignment horizontal="center" vertical="center"/>
    </xf>
    <xf numFmtId="0" fontId="22" fillId="17" borderId="6" xfId="0" applyFont="1" applyFill="1" applyBorder="1" applyAlignment="1">
      <alignment horizontal="center" vertical="center"/>
    </xf>
    <xf numFmtId="0" fontId="22" fillId="17" borderId="17" xfId="0" applyFont="1" applyFill="1" applyBorder="1" applyAlignment="1">
      <alignment horizontal="center" vertical="center"/>
    </xf>
    <xf numFmtId="0" fontId="22" fillId="17" borderId="8" xfId="0" applyFont="1" applyFill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43" fillId="9" borderId="19" xfId="0" applyFont="1" applyFill="1" applyBorder="1" applyAlignment="1">
      <alignment horizontal="center" vertical="center"/>
    </xf>
    <xf numFmtId="0" fontId="43" fillId="9" borderId="4" xfId="0" applyFont="1" applyFill="1" applyBorder="1" applyAlignment="1">
      <alignment horizontal="center" vertical="center"/>
    </xf>
    <xf numFmtId="0" fontId="21" fillId="8" borderId="32" xfId="0" applyFont="1" applyFill="1" applyBorder="1" applyAlignment="1">
      <alignment horizontal="center"/>
    </xf>
    <xf numFmtId="0" fontId="21" fillId="8" borderId="33" xfId="0" applyFont="1" applyFill="1" applyBorder="1" applyAlignment="1">
      <alignment horizontal="center"/>
    </xf>
    <xf numFmtId="0" fontId="21" fillId="8" borderId="35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CC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947058</xdr:colOff>
      <xdr:row>0</xdr:row>
      <xdr:rowOff>163286</xdr:rowOff>
    </xdr:from>
    <xdr:to>
      <xdr:col>6</xdr:col>
      <xdr:colOff>982435</xdr:colOff>
      <xdr:row>2</xdr:row>
      <xdr:rowOff>152398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41AB3C1-3D25-419B-B5FA-4F3F70CB3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1572" y="163286"/>
          <a:ext cx="1284512" cy="12845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849085</xdr:colOff>
      <xdr:row>0</xdr:row>
      <xdr:rowOff>97971</xdr:rowOff>
    </xdr:from>
    <xdr:to>
      <xdr:col>10</xdr:col>
      <xdr:colOff>752926</xdr:colOff>
      <xdr:row>1</xdr:row>
      <xdr:rowOff>664026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25719C4-09BF-495C-8C7F-6DD178EC6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88885" y="97971"/>
          <a:ext cx="1284512" cy="12845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1066799</xdr:colOff>
      <xdr:row>0</xdr:row>
      <xdr:rowOff>0</xdr:rowOff>
    </xdr:from>
    <xdr:to>
      <xdr:col>10</xdr:col>
      <xdr:colOff>1142996</xdr:colOff>
      <xdr:row>1</xdr:row>
      <xdr:rowOff>631369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D94800D-7DA3-4485-9420-F36F1205A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8828" y="0"/>
          <a:ext cx="1284512" cy="12845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990600</xdr:colOff>
      <xdr:row>0</xdr:row>
      <xdr:rowOff>54428</xdr:rowOff>
    </xdr:from>
    <xdr:to>
      <xdr:col>10</xdr:col>
      <xdr:colOff>968830</xdr:colOff>
      <xdr:row>1</xdr:row>
      <xdr:rowOff>432432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C4C7F49-DCD3-4E4A-AC1E-037DDB5BA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1743" y="54428"/>
          <a:ext cx="1186544" cy="11400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1034143</xdr:colOff>
      <xdr:row>0</xdr:row>
      <xdr:rowOff>54428</xdr:rowOff>
    </xdr:from>
    <xdr:to>
      <xdr:col>10</xdr:col>
      <xdr:colOff>1055914</xdr:colOff>
      <xdr:row>1</xdr:row>
      <xdr:rowOff>501627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C3272F7-57F6-45C1-9DAD-187C67D17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0400" y="54428"/>
          <a:ext cx="1230085" cy="12200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1338943</xdr:colOff>
      <xdr:row>0</xdr:row>
      <xdr:rowOff>206828</xdr:rowOff>
    </xdr:from>
    <xdr:to>
      <xdr:col>10</xdr:col>
      <xdr:colOff>1101634</xdr:colOff>
      <xdr:row>1</xdr:row>
      <xdr:rowOff>558233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4860163-6E4A-445E-94A0-E91D9EB41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11400" y="206828"/>
          <a:ext cx="1232263" cy="11569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1338943</xdr:colOff>
      <xdr:row>0</xdr:row>
      <xdr:rowOff>206828</xdr:rowOff>
    </xdr:from>
    <xdr:to>
      <xdr:col>10</xdr:col>
      <xdr:colOff>1101635</xdr:colOff>
      <xdr:row>1</xdr:row>
      <xdr:rowOff>558233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2341523-4A99-46B8-8986-EFF12E6B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64643" y="206828"/>
          <a:ext cx="1233352" cy="11515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381000</xdr:colOff>
      <xdr:row>0</xdr:row>
      <xdr:rowOff>97972</xdr:rowOff>
    </xdr:from>
    <xdr:to>
      <xdr:col>10</xdr:col>
      <xdr:colOff>404949</xdr:colOff>
      <xdr:row>0</xdr:row>
      <xdr:rowOff>1254920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B07C396-3209-4A4F-986D-D5A86D40F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72457" y="97972"/>
          <a:ext cx="1232263" cy="1156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AF1000"/>
  <sheetViews>
    <sheetView tabSelected="1" topLeftCell="A127" zoomScale="70" zoomScaleNormal="70" workbookViewId="0">
      <selection activeCell="F138" sqref="F138"/>
    </sheetView>
  </sheetViews>
  <sheetFormatPr defaultColWidth="14.453125" defaultRowHeight="19.399999999999999" customHeight="1" x14ac:dyDescent="0.35"/>
  <cols>
    <col min="1" max="1" width="5.1796875" style="74" bestFit="1" customWidth="1"/>
    <col min="2" max="2" width="3.1796875" style="74" bestFit="1" customWidth="1"/>
    <col min="3" max="3" width="7.453125" style="74" customWidth="1"/>
    <col min="4" max="4" width="16.81640625" style="74" customWidth="1"/>
    <col min="5" max="5" width="149.81640625" style="74" customWidth="1"/>
    <col min="6" max="6" width="18.26953125" style="74" customWidth="1"/>
    <col min="7" max="7" width="20.26953125" style="74" customWidth="1"/>
    <col min="8" max="27" width="9.1796875" style="74" customWidth="1"/>
    <col min="28" max="16384" width="14.453125" style="74"/>
  </cols>
  <sheetData>
    <row r="1" spans="1:27" ht="47.5" customHeight="1" x14ac:dyDescent="0.35">
      <c r="A1" s="319" t="s">
        <v>0</v>
      </c>
      <c r="B1" s="319"/>
      <c r="C1" s="319"/>
      <c r="D1" s="319"/>
      <c r="E1" s="319"/>
      <c r="F1" s="319"/>
      <c r="G1" s="319"/>
      <c r="H1" s="107"/>
      <c r="I1" s="107"/>
      <c r="J1" s="108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27" ht="54.65" customHeight="1" x14ac:dyDescent="0.35">
      <c r="A2" s="319"/>
      <c r="B2" s="319"/>
      <c r="C2" s="319"/>
      <c r="D2" s="319"/>
      <c r="E2" s="319"/>
      <c r="F2" s="319"/>
      <c r="G2" s="319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</row>
    <row r="3" spans="1:27" ht="38.5" customHeight="1" x14ac:dyDescent="0.35">
      <c r="A3" s="320"/>
      <c r="B3" s="320"/>
      <c r="C3" s="320"/>
      <c r="D3" s="320"/>
      <c r="E3" s="320"/>
      <c r="F3" s="320"/>
      <c r="G3" s="320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</row>
    <row r="4" spans="1:27" ht="19.399999999999999" customHeight="1" x14ac:dyDescent="0.35">
      <c r="A4" s="78"/>
      <c r="B4" s="78"/>
      <c r="C4" s="78" t="s">
        <v>200</v>
      </c>
      <c r="D4" s="78"/>
      <c r="E4" s="323" t="s">
        <v>493</v>
      </c>
      <c r="F4" s="324"/>
      <c r="G4" s="325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</row>
    <row r="5" spans="1:27" ht="19.399999999999999" customHeight="1" x14ac:dyDescent="0.35">
      <c r="A5" s="78"/>
      <c r="B5" s="78"/>
      <c r="C5" s="78" t="s">
        <v>201</v>
      </c>
      <c r="D5" s="78"/>
      <c r="E5" s="326" t="s">
        <v>494</v>
      </c>
      <c r="F5" s="324"/>
      <c r="G5" s="325"/>
      <c r="H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</row>
    <row r="6" spans="1:27" ht="19.399999999999999" customHeight="1" x14ac:dyDescent="0.35">
      <c r="A6" s="78"/>
      <c r="B6" s="78"/>
      <c r="C6" s="78" t="s">
        <v>202</v>
      </c>
      <c r="D6" s="78"/>
      <c r="E6" s="323">
        <v>96036700795</v>
      </c>
      <c r="F6" s="324"/>
      <c r="G6" s="325"/>
      <c r="H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</row>
    <row r="7" spans="1:27" ht="19.399999999999999" customHeight="1" thickBot="1" x14ac:dyDescent="0.4">
      <c r="A7" s="111"/>
      <c r="B7" s="111"/>
      <c r="C7" s="111"/>
      <c r="D7" s="111"/>
      <c r="E7" s="112"/>
      <c r="F7" s="113"/>
      <c r="G7" s="113"/>
      <c r="H7" s="114"/>
      <c r="I7" s="115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</row>
    <row r="8" spans="1:27" ht="19.399999999999999" customHeight="1" thickBot="1" x14ac:dyDescent="0.4">
      <c r="A8" s="327" t="s">
        <v>1</v>
      </c>
      <c r="B8" s="328"/>
      <c r="C8" s="328"/>
      <c r="D8" s="328"/>
      <c r="E8" s="329"/>
      <c r="F8" s="146">
        <v>2025</v>
      </c>
      <c r="G8" s="147">
        <v>2024</v>
      </c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</row>
    <row r="9" spans="1:27" ht="19.399999999999999" customHeight="1" thickBot="1" x14ac:dyDescent="0.4">
      <c r="A9" s="145" t="s">
        <v>2</v>
      </c>
      <c r="B9" s="337" t="s">
        <v>3</v>
      </c>
      <c r="C9" s="337"/>
      <c r="D9" s="337"/>
      <c r="E9" s="337"/>
      <c r="F9" s="337"/>
      <c r="G9" s="338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</row>
    <row r="10" spans="1:27" ht="19.399999999999999" customHeight="1" x14ac:dyDescent="0.35">
      <c r="A10" s="148" t="s">
        <v>4</v>
      </c>
      <c r="B10" s="312" t="s">
        <v>5</v>
      </c>
      <c r="C10" s="312"/>
      <c r="D10" s="312"/>
      <c r="E10" s="312"/>
      <c r="F10" s="312"/>
      <c r="G10" s="313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</row>
    <row r="11" spans="1:27" ht="19.399999999999999" customHeight="1" x14ac:dyDescent="0.35">
      <c r="A11" s="149"/>
      <c r="B11" s="142" t="s">
        <v>6</v>
      </c>
      <c r="C11" s="314" t="s">
        <v>7</v>
      </c>
      <c r="D11" s="314"/>
      <c r="E11" s="314"/>
      <c r="F11" s="314"/>
      <c r="G11" s="318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</row>
    <row r="12" spans="1:27" ht="19.399999999999999" customHeight="1" x14ac:dyDescent="0.35">
      <c r="A12" s="150"/>
      <c r="B12" s="130"/>
      <c r="C12" s="130" t="s">
        <v>8</v>
      </c>
      <c r="D12" s="130"/>
      <c r="E12" s="139" t="s">
        <v>9</v>
      </c>
      <c r="F12" s="140">
        <f t="shared" ref="F12:G12" si="0">+F13+F14</f>
        <v>0</v>
      </c>
      <c r="G12" s="151">
        <f t="shared" si="0"/>
        <v>0</v>
      </c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</row>
    <row r="13" spans="1:27" ht="19.399999999999999" customHeight="1" x14ac:dyDescent="0.35">
      <c r="A13" s="152"/>
      <c r="B13" s="121"/>
      <c r="C13" s="121"/>
      <c r="D13" s="122" t="s">
        <v>10</v>
      </c>
      <c r="E13" s="123" t="s">
        <v>11</v>
      </c>
      <c r="F13" s="124">
        <v>0</v>
      </c>
      <c r="G13" s="153">
        <v>0</v>
      </c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</row>
    <row r="14" spans="1:27" ht="19.399999999999999" customHeight="1" x14ac:dyDescent="0.35">
      <c r="A14" s="152"/>
      <c r="B14" s="121"/>
      <c r="C14" s="121"/>
      <c r="D14" s="122" t="s">
        <v>12</v>
      </c>
      <c r="E14" s="123" t="s">
        <v>13</v>
      </c>
      <c r="F14" s="124">
        <v>0</v>
      </c>
      <c r="G14" s="153">
        <v>0</v>
      </c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</row>
    <row r="15" spans="1:27" ht="19.399999999999999" customHeight="1" x14ac:dyDescent="0.35">
      <c r="A15" s="154"/>
      <c r="B15" s="118"/>
      <c r="C15" s="118" t="s">
        <v>14</v>
      </c>
      <c r="D15" s="118"/>
      <c r="E15" s="119" t="s">
        <v>15</v>
      </c>
      <c r="F15" s="120">
        <f t="shared" ref="F15:G15" si="1">+F16+F17</f>
        <v>0</v>
      </c>
      <c r="G15" s="155">
        <f t="shared" si="1"/>
        <v>0</v>
      </c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</row>
    <row r="16" spans="1:27" ht="19.399999999999999" customHeight="1" x14ac:dyDescent="0.35">
      <c r="A16" s="152"/>
      <c r="B16" s="121"/>
      <c r="C16" s="121"/>
      <c r="D16" s="122" t="s">
        <v>10</v>
      </c>
      <c r="E16" s="123" t="s">
        <v>16</v>
      </c>
      <c r="F16" s="124">
        <v>0</v>
      </c>
      <c r="G16" s="153">
        <v>0</v>
      </c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</row>
    <row r="17" spans="1:27" ht="19.399999999999999" customHeight="1" x14ac:dyDescent="0.35">
      <c r="A17" s="152"/>
      <c r="B17" s="121"/>
      <c r="C17" s="121"/>
      <c r="D17" s="122" t="s">
        <v>12</v>
      </c>
      <c r="E17" s="123" t="s">
        <v>17</v>
      </c>
      <c r="F17" s="124">
        <v>0</v>
      </c>
      <c r="G17" s="153">
        <v>0</v>
      </c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</row>
    <row r="18" spans="1:27" ht="19.399999999999999" customHeight="1" x14ac:dyDescent="0.35">
      <c r="A18" s="154"/>
      <c r="B18" s="118"/>
      <c r="C18" s="118" t="s">
        <v>18</v>
      </c>
      <c r="D18" s="118"/>
      <c r="E18" s="119" t="s">
        <v>19</v>
      </c>
      <c r="F18" s="120">
        <f t="shared" ref="F18:G18" si="2">+F19+F20</f>
        <v>0</v>
      </c>
      <c r="G18" s="155">
        <f t="shared" si="2"/>
        <v>0</v>
      </c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</row>
    <row r="19" spans="1:27" ht="19.399999999999999" customHeight="1" x14ac:dyDescent="0.35">
      <c r="A19" s="152"/>
      <c r="B19" s="121"/>
      <c r="C19" s="121"/>
      <c r="D19" s="122" t="s">
        <v>10</v>
      </c>
      <c r="E19" s="123" t="s">
        <v>20</v>
      </c>
      <c r="F19" s="124">
        <v>0</v>
      </c>
      <c r="G19" s="153">
        <v>0</v>
      </c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</row>
    <row r="20" spans="1:27" ht="19.399999999999999" customHeight="1" x14ac:dyDescent="0.35">
      <c r="A20" s="152"/>
      <c r="B20" s="121"/>
      <c r="C20" s="121"/>
      <c r="D20" s="122" t="s">
        <v>12</v>
      </c>
      <c r="E20" s="123" t="s">
        <v>21</v>
      </c>
      <c r="F20" s="124">
        <v>0</v>
      </c>
      <c r="G20" s="153">
        <v>0</v>
      </c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</row>
    <row r="21" spans="1:27" ht="19.399999999999999" customHeight="1" x14ac:dyDescent="0.35">
      <c r="A21" s="154"/>
      <c r="B21" s="118"/>
      <c r="C21" s="118" t="s">
        <v>22</v>
      </c>
      <c r="D21" s="118"/>
      <c r="E21" s="119" t="s">
        <v>23</v>
      </c>
      <c r="F21" s="120">
        <f t="shared" ref="F21:G21" si="3">+F22+F23</f>
        <v>0</v>
      </c>
      <c r="G21" s="155">
        <f t="shared" si="3"/>
        <v>0</v>
      </c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</row>
    <row r="22" spans="1:27" ht="19.399999999999999" customHeight="1" x14ac:dyDescent="0.35">
      <c r="A22" s="152"/>
      <c r="B22" s="121"/>
      <c r="C22" s="121"/>
      <c r="D22" s="122" t="s">
        <v>10</v>
      </c>
      <c r="E22" s="123" t="s">
        <v>24</v>
      </c>
      <c r="F22" s="124">
        <v>0</v>
      </c>
      <c r="G22" s="153">
        <v>0</v>
      </c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</row>
    <row r="23" spans="1:27" ht="19.399999999999999" customHeight="1" x14ac:dyDescent="0.35">
      <c r="A23" s="152"/>
      <c r="B23" s="121"/>
      <c r="C23" s="121"/>
      <c r="D23" s="122" t="s">
        <v>12</v>
      </c>
      <c r="E23" s="123" t="s">
        <v>25</v>
      </c>
      <c r="F23" s="124">
        <v>0</v>
      </c>
      <c r="G23" s="153">
        <v>0</v>
      </c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</row>
    <row r="24" spans="1:27" ht="19.399999999999999" customHeight="1" x14ac:dyDescent="0.35">
      <c r="A24" s="154"/>
      <c r="B24" s="118"/>
      <c r="C24" s="118" t="s">
        <v>26</v>
      </c>
      <c r="D24" s="118"/>
      <c r="E24" s="119" t="s">
        <v>27</v>
      </c>
      <c r="F24" s="120">
        <f t="shared" ref="F24:G24" si="4">+F25+F26</f>
        <v>0</v>
      </c>
      <c r="G24" s="155">
        <f t="shared" si="4"/>
        <v>0</v>
      </c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</row>
    <row r="25" spans="1:27" ht="19.399999999999999" customHeight="1" x14ac:dyDescent="0.35">
      <c r="A25" s="152"/>
      <c r="B25" s="121"/>
      <c r="C25" s="121"/>
      <c r="D25" s="122" t="s">
        <v>10</v>
      </c>
      <c r="E25" s="123" t="s">
        <v>28</v>
      </c>
      <c r="F25" s="124">
        <v>0</v>
      </c>
      <c r="G25" s="153">
        <v>0</v>
      </c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</row>
    <row r="26" spans="1:27" ht="19.399999999999999" customHeight="1" x14ac:dyDescent="0.35">
      <c r="A26" s="152"/>
      <c r="B26" s="121"/>
      <c r="C26" s="121"/>
      <c r="D26" s="122" t="s">
        <v>12</v>
      </c>
      <c r="E26" s="123" t="s">
        <v>29</v>
      </c>
      <c r="F26" s="124">
        <v>0</v>
      </c>
      <c r="G26" s="153">
        <v>0</v>
      </c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</row>
    <row r="27" spans="1:27" ht="19.399999999999999" customHeight="1" x14ac:dyDescent="0.35">
      <c r="A27" s="154"/>
      <c r="B27" s="118"/>
      <c r="C27" s="118" t="s">
        <v>30</v>
      </c>
      <c r="D27" s="118"/>
      <c r="E27" s="119" t="s">
        <v>31</v>
      </c>
      <c r="F27" s="120">
        <f t="shared" ref="F27:G27" si="5">+F28</f>
        <v>0</v>
      </c>
      <c r="G27" s="155">
        <f t="shared" si="5"/>
        <v>0</v>
      </c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</row>
    <row r="28" spans="1:27" ht="19.399999999999999" customHeight="1" x14ac:dyDescent="0.35">
      <c r="A28" s="152"/>
      <c r="B28" s="121"/>
      <c r="C28" s="121"/>
      <c r="D28" s="122" t="s">
        <v>10</v>
      </c>
      <c r="E28" s="123" t="s">
        <v>32</v>
      </c>
      <c r="F28" s="124">
        <v>0</v>
      </c>
      <c r="G28" s="153">
        <v>0</v>
      </c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</row>
    <row r="29" spans="1:27" ht="19.399999999999999" customHeight="1" x14ac:dyDescent="0.35">
      <c r="A29" s="154"/>
      <c r="B29" s="118"/>
      <c r="C29" s="118" t="s">
        <v>33</v>
      </c>
      <c r="D29" s="118"/>
      <c r="E29" s="119" t="s">
        <v>34</v>
      </c>
      <c r="F29" s="120">
        <f t="shared" ref="F29:G29" si="6">SUM(F30:F33)</f>
        <v>0</v>
      </c>
      <c r="G29" s="155">
        <f t="shared" si="6"/>
        <v>0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</row>
    <row r="30" spans="1:27" ht="19.399999999999999" customHeight="1" x14ac:dyDescent="0.35">
      <c r="A30" s="152"/>
      <c r="B30" s="121"/>
      <c r="C30" s="121"/>
      <c r="D30" s="122" t="s">
        <v>10</v>
      </c>
      <c r="E30" s="123" t="s">
        <v>35</v>
      </c>
      <c r="F30" s="124">
        <v>0</v>
      </c>
      <c r="G30" s="153">
        <v>0</v>
      </c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</row>
    <row r="31" spans="1:27" ht="19.399999999999999" customHeight="1" x14ac:dyDescent="0.35">
      <c r="A31" s="152"/>
      <c r="B31" s="121"/>
      <c r="C31" s="121"/>
      <c r="D31" s="122" t="s">
        <v>12</v>
      </c>
      <c r="E31" s="123" t="s">
        <v>36</v>
      </c>
      <c r="F31" s="124">
        <v>0</v>
      </c>
      <c r="G31" s="153">
        <v>0</v>
      </c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</row>
    <row r="32" spans="1:27" ht="19.399999999999999" customHeight="1" x14ac:dyDescent="0.35">
      <c r="A32" s="152"/>
      <c r="B32" s="121"/>
      <c r="C32" s="121"/>
      <c r="D32" s="122" t="s">
        <v>37</v>
      </c>
      <c r="E32" s="123" t="s">
        <v>38</v>
      </c>
      <c r="F32" s="124">
        <v>0</v>
      </c>
      <c r="G32" s="153">
        <v>0</v>
      </c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</row>
    <row r="33" spans="1:27" ht="19.399999999999999" customHeight="1" thickBot="1" x14ac:dyDescent="0.4">
      <c r="A33" s="152"/>
      <c r="B33" s="121"/>
      <c r="C33" s="121"/>
      <c r="D33" s="122" t="s">
        <v>39</v>
      </c>
      <c r="E33" s="123" t="s">
        <v>40</v>
      </c>
      <c r="F33" s="125">
        <v>0</v>
      </c>
      <c r="G33" s="156">
        <v>0</v>
      </c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</row>
    <row r="34" spans="1:27" ht="25.4" customHeight="1" thickTop="1" x14ac:dyDescent="0.35">
      <c r="A34" s="308" t="s">
        <v>469</v>
      </c>
      <c r="B34" s="309"/>
      <c r="C34" s="309"/>
      <c r="D34" s="309"/>
      <c r="E34" s="310"/>
      <c r="F34" s="143">
        <f t="shared" ref="F34:G34" si="7">+F12+F15+F18+F21+F24+F27+F29</f>
        <v>0</v>
      </c>
      <c r="G34" s="157">
        <f t="shared" si="7"/>
        <v>0</v>
      </c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</row>
    <row r="35" spans="1:27" ht="19.399999999999999" customHeight="1" x14ac:dyDescent="0.35">
      <c r="A35" s="149"/>
      <c r="B35" s="142" t="s">
        <v>41</v>
      </c>
      <c r="C35" s="314" t="s">
        <v>42</v>
      </c>
      <c r="D35" s="314"/>
      <c r="E35" s="314"/>
      <c r="F35" s="314"/>
      <c r="G35" s="318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</row>
    <row r="36" spans="1:27" ht="19.399999999999999" customHeight="1" x14ac:dyDescent="0.35">
      <c r="A36" s="150"/>
      <c r="B36" s="130"/>
      <c r="C36" s="130" t="s">
        <v>8</v>
      </c>
      <c r="D36" s="130"/>
      <c r="E36" s="139" t="s">
        <v>43</v>
      </c>
      <c r="F36" s="140">
        <f t="shared" ref="F36:G36" si="8">+F37+F38</f>
        <v>112842.5</v>
      </c>
      <c r="G36" s="151">
        <f t="shared" si="8"/>
        <v>116727.5</v>
      </c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</row>
    <row r="37" spans="1:27" ht="19.399999999999999" customHeight="1" x14ac:dyDescent="0.35">
      <c r="A37" s="152"/>
      <c r="B37" s="121"/>
      <c r="C37" s="121"/>
      <c r="D37" s="122" t="s">
        <v>10</v>
      </c>
      <c r="E37" s="123" t="s">
        <v>44</v>
      </c>
      <c r="F37" s="124">
        <v>129500</v>
      </c>
      <c r="G37" s="153">
        <v>129500</v>
      </c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</row>
    <row r="38" spans="1:27" ht="19.399999999999999" customHeight="1" x14ac:dyDescent="0.35">
      <c r="A38" s="152"/>
      <c r="B38" s="121"/>
      <c r="C38" s="121"/>
      <c r="D38" s="122" t="s">
        <v>12</v>
      </c>
      <c r="E38" s="123" t="s">
        <v>45</v>
      </c>
      <c r="F38" s="124">
        <v>-16657.5</v>
      </c>
      <c r="G38" s="153">
        <v>-12772.5</v>
      </c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</row>
    <row r="39" spans="1:27" ht="19.399999999999999" customHeight="1" x14ac:dyDescent="0.35">
      <c r="A39" s="154"/>
      <c r="B39" s="118"/>
      <c r="C39" s="118" t="s">
        <v>14</v>
      </c>
      <c r="D39" s="118"/>
      <c r="E39" s="119" t="s">
        <v>46</v>
      </c>
      <c r="F39" s="120">
        <f t="shared" ref="F39:G39" si="9">+F40+F41</f>
        <v>2993.33</v>
      </c>
      <c r="G39" s="155">
        <f t="shared" si="9"/>
        <v>950</v>
      </c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</row>
    <row r="40" spans="1:27" ht="19.399999999999999" customHeight="1" x14ac:dyDescent="0.35">
      <c r="A40" s="152"/>
      <c r="B40" s="121"/>
      <c r="C40" s="121"/>
      <c r="D40" s="122" t="s">
        <v>10</v>
      </c>
      <c r="E40" s="123" t="s">
        <v>47</v>
      </c>
      <c r="F40" s="124">
        <f>6270.92+2000+2318</f>
        <v>10588.92</v>
      </c>
      <c r="G40" s="153">
        <v>2000</v>
      </c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</row>
    <row r="41" spans="1:27" ht="19.399999999999999" customHeight="1" x14ac:dyDescent="0.35">
      <c r="A41" s="152"/>
      <c r="B41" s="121"/>
      <c r="C41" s="121"/>
      <c r="D41" s="122" t="s">
        <v>12</v>
      </c>
      <c r="E41" s="123" t="s">
        <v>48</v>
      </c>
      <c r="F41" s="124">
        <f>-(5173.51+1350+1072.08)</f>
        <v>-7595.59</v>
      </c>
      <c r="G41" s="153">
        <v>-1050</v>
      </c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</row>
    <row r="42" spans="1:27" ht="19.399999999999999" customHeight="1" x14ac:dyDescent="0.35">
      <c r="A42" s="154"/>
      <c r="B42" s="118"/>
      <c r="C42" s="118" t="s">
        <v>18</v>
      </c>
      <c r="D42" s="118"/>
      <c r="E42" s="119" t="s">
        <v>49</v>
      </c>
      <c r="F42" s="120">
        <f t="shared" ref="F42:G42" si="10">+F43+F44+F45+F46</f>
        <v>19241.900000000001</v>
      </c>
      <c r="G42" s="155">
        <f t="shared" si="10"/>
        <v>3440.3199999999997</v>
      </c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</row>
    <row r="43" spans="1:27" ht="19.399999999999999" customHeight="1" x14ac:dyDescent="0.35">
      <c r="A43" s="152"/>
      <c r="B43" s="121"/>
      <c r="C43" s="121"/>
      <c r="D43" s="122" t="s">
        <v>10</v>
      </c>
      <c r="E43" s="123" t="s">
        <v>50</v>
      </c>
      <c r="F43" s="124">
        <f>2804+2110.06</f>
        <v>4914.0599999999995</v>
      </c>
      <c r="G43" s="153">
        <v>0</v>
      </c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</row>
    <row r="44" spans="1:27" ht="19.399999999999999" customHeight="1" x14ac:dyDescent="0.35">
      <c r="A44" s="152"/>
      <c r="B44" s="121"/>
      <c r="C44" s="121"/>
      <c r="D44" s="122" t="s">
        <v>12</v>
      </c>
      <c r="E44" s="123" t="s">
        <v>51</v>
      </c>
      <c r="F44" s="124">
        <f>-(280.4+1107.78)</f>
        <v>-1388.1799999999998</v>
      </c>
      <c r="G44" s="153">
        <v>0</v>
      </c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</row>
    <row r="45" spans="1:27" ht="19.399999999999999" customHeight="1" x14ac:dyDescent="0.35">
      <c r="A45" s="152"/>
      <c r="B45" s="121"/>
      <c r="C45" s="121"/>
      <c r="D45" s="122" t="s">
        <v>37</v>
      </c>
      <c r="E45" s="123" t="s">
        <v>52</v>
      </c>
      <c r="F45" s="124">
        <f>1085.8+16595.66</f>
        <v>17681.46</v>
      </c>
      <c r="G45" s="153">
        <v>5513.86</v>
      </c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</row>
    <row r="46" spans="1:27" ht="19.399999999999999" customHeight="1" x14ac:dyDescent="0.35">
      <c r="A46" s="152"/>
      <c r="B46" s="121"/>
      <c r="C46" s="121"/>
      <c r="D46" s="122" t="s">
        <v>39</v>
      </c>
      <c r="E46" s="123" t="s">
        <v>53</v>
      </c>
      <c r="F46" s="124">
        <f>-(720.77+1244.67)</f>
        <v>-1965.44</v>
      </c>
      <c r="G46" s="153">
        <v>-2073.54</v>
      </c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</row>
    <row r="47" spans="1:27" ht="19.399999999999999" customHeight="1" x14ac:dyDescent="0.35">
      <c r="A47" s="154"/>
      <c r="B47" s="118"/>
      <c r="C47" s="118" t="s">
        <v>22</v>
      </c>
      <c r="D47" s="118"/>
      <c r="E47" s="119" t="s">
        <v>54</v>
      </c>
      <c r="F47" s="120">
        <f t="shared" ref="F47:G47" si="11">SUM(F48:F53)</f>
        <v>129662.95999999996</v>
      </c>
      <c r="G47" s="155">
        <f t="shared" si="11"/>
        <v>221204.71</v>
      </c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</row>
    <row r="48" spans="1:27" ht="19.399999999999999" customHeight="1" x14ac:dyDescent="0.35">
      <c r="A48" s="152"/>
      <c r="B48" s="121"/>
      <c r="C48" s="121"/>
      <c r="D48" s="122" t="s">
        <v>10</v>
      </c>
      <c r="E48" s="123" t="s">
        <v>55</v>
      </c>
      <c r="F48" s="124">
        <f>50000+25000+6000+32648.55+20000+20562.5+56250+85392.68+27500+36790.32</f>
        <v>360144.05</v>
      </c>
      <c r="G48" s="153">
        <v>311280.56</v>
      </c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</row>
    <row r="49" spans="1:27" ht="19.399999999999999" customHeight="1" x14ac:dyDescent="0.35">
      <c r="A49" s="152"/>
      <c r="B49" s="121"/>
      <c r="C49" s="121"/>
      <c r="D49" s="122" t="s">
        <v>12</v>
      </c>
      <c r="E49" s="123" t="s">
        <v>56</v>
      </c>
      <c r="F49" s="124">
        <f>-(6000+50000+25000+14393.75+18000+22853.98+39375+43326.29+8250+3679.03)</f>
        <v>-230878.05000000002</v>
      </c>
      <c r="G49" s="153">
        <v>-93728.27</v>
      </c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</row>
    <row r="50" spans="1:27" ht="19.399999999999999" customHeight="1" x14ac:dyDescent="0.35">
      <c r="A50" s="152"/>
      <c r="B50" s="121"/>
      <c r="C50" s="121"/>
      <c r="D50" s="122" t="s">
        <v>37</v>
      </c>
      <c r="E50" s="123" t="s">
        <v>57</v>
      </c>
      <c r="F50" s="124">
        <v>0</v>
      </c>
      <c r="G50" s="153">
        <v>0</v>
      </c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</row>
    <row r="51" spans="1:27" ht="19.399999999999999" customHeight="1" x14ac:dyDescent="0.35">
      <c r="A51" s="152"/>
      <c r="B51" s="121"/>
      <c r="C51" s="121"/>
      <c r="D51" s="122" t="s">
        <v>39</v>
      </c>
      <c r="E51" s="123" t="s">
        <v>58</v>
      </c>
      <c r="F51" s="124">
        <v>0</v>
      </c>
      <c r="G51" s="153">
        <v>0</v>
      </c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</row>
    <row r="52" spans="1:27" ht="19.399999999999999" customHeight="1" x14ac:dyDescent="0.35">
      <c r="A52" s="152"/>
      <c r="B52" s="121"/>
      <c r="C52" s="121"/>
      <c r="D52" s="122" t="s">
        <v>59</v>
      </c>
      <c r="E52" s="123" t="s">
        <v>60</v>
      </c>
      <c r="F52" s="124">
        <f>678.99+628.99+1468.89+1023</f>
        <v>3799.87</v>
      </c>
      <c r="G52" s="153">
        <v>10985.66</v>
      </c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</row>
    <row r="53" spans="1:27" ht="19.399999999999999" customHeight="1" x14ac:dyDescent="0.35">
      <c r="A53" s="152"/>
      <c r="B53" s="121"/>
      <c r="C53" s="121"/>
      <c r="D53" s="122" t="s">
        <v>61</v>
      </c>
      <c r="E53" s="123" t="s">
        <v>62</v>
      </c>
      <c r="F53" s="124">
        <f>-(594.12+566.09+1322+920.7)</f>
        <v>-3402.91</v>
      </c>
      <c r="G53" s="153">
        <v>-7333.24</v>
      </c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</row>
    <row r="54" spans="1:27" ht="19.399999999999999" customHeight="1" x14ac:dyDescent="0.35">
      <c r="A54" s="154"/>
      <c r="B54" s="118"/>
      <c r="C54" s="118" t="s">
        <v>26</v>
      </c>
      <c r="D54" s="118"/>
      <c r="E54" s="119" t="s">
        <v>31</v>
      </c>
      <c r="F54" s="120">
        <f t="shared" ref="F54:G54" si="12">+F55</f>
        <v>0</v>
      </c>
      <c r="G54" s="155">
        <f t="shared" si="12"/>
        <v>0</v>
      </c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</row>
    <row r="55" spans="1:27" ht="19.399999999999999" customHeight="1" thickBot="1" x14ac:dyDescent="0.4">
      <c r="A55" s="152"/>
      <c r="B55" s="121"/>
      <c r="C55" s="121"/>
      <c r="D55" s="122" t="s">
        <v>10</v>
      </c>
      <c r="E55" s="123" t="s">
        <v>32</v>
      </c>
      <c r="F55" s="124">
        <v>0</v>
      </c>
      <c r="G55" s="153">
        <v>0</v>
      </c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</row>
    <row r="56" spans="1:27" ht="27" customHeight="1" thickTop="1" x14ac:dyDescent="0.35">
      <c r="A56" s="308" t="s">
        <v>470</v>
      </c>
      <c r="B56" s="309"/>
      <c r="C56" s="309"/>
      <c r="D56" s="309"/>
      <c r="E56" s="310"/>
      <c r="F56" s="126">
        <f t="shared" ref="F56:G56" si="13">+F36+F39+F42+F47+F54</f>
        <v>264740.68999999994</v>
      </c>
      <c r="G56" s="158">
        <f t="shared" si="13"/>
        <v>342322.53</v>
      </c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</row>
    <row r="57" spans="1:27" ht="29.5" customHeight="1" x14ac:dyDescent="0.35">
      <c r="A57" s="149"/>
      <c r="B57" s="142" t="s">
        <v>41</v>
      </c>
      <c r="C57" s="314" t="s">
        <v>64</v>
      </c>
      <c r="D57" s="314"/>
      <c r="E57" s="314"/>
      <c r="F57" s="314"/>
      <c r="G57" s="318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</row>
    <row r="58" spans="1:27" ht="19.399999999999999" customHeight="1" x14ac:dyDescent="0.35">
      <c r="A58" s="154"/>
      <c r="B58" s="118"/>
      <c r="C58" s="118" t="s">
        <v>8</v>
      </c>
      <c r="D58" s="118"/>
      <c r="E58" s="119" t="s">
        <v>65</v>
      </c>
      <c r="F58" s="120">
        <f t="shared" ref="F58:G58" si="14">SUM(F59:F61)</f>
        <v>0</v>
      </c>
      <c r="G58" s="155">
        <f t="shared" si="14"/>
        <v>0</v>
      </c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</row>
    <row r="59" spans="1:27" ht="19.399999999999999" customHeight="1" x14ac:dyDescent="0.35">
      <c r="A59" s="152"/>
      <c r="B59" s="121"/>
      <c r="C59" s="121"/>
      <c r="D59" s="122" t="s">
        <v>10</v>
      </c>
      <c r="E59" s="144" t="s">
        <v>66</v>
      </c>
      <c r="F59" s="124">
        <v>0</v>
      </c>
      <c r="G59" s="153">
        <v>0</v>
      </c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</row>
    <row r="60" spans="1:27" ht="19.399999999999999" customHeight="1" x14ac:dyDescent="0.35">
      <c r="A60" s="152"/>
      <c r="B60" s="121"/>
      <c r="C60" s="121"/>
      <c r="D60" s="122" t="s">
        <v>12</v>
      </c>
      <c r="E60" s="144" t="s">
        <v>67</v>
      </c>
      <c r="F60" s="124">
        <v>0</v>
      </c>
      <c r="G60" s="153">
        <v>0</v>
      </c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</row>
    <row r="61" spans="1:27" ht="19.399999999999999" customHeight="1" x14ac:dyDescent="0.35">
      <c r="A61" s="152"/>
      <c r="B61" s="121"/>
      <c r="C61" s="121"/>
      <c r="D61" s="122" t="s">
        <v>37</v>
      </c>
      <c r="E61" s="144" t="s">
        <v>68</v>
      </c>
      <c r="F61" s="124">
        <v>0</v>
      </c>
      <c r="G61" s="153">
        <v>0</v>
      </c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</row>
    <row r="62" spans="1:27" ht="19.399999999999999" customHeight="1" x14ac:dyDescent="0.35">
      <c r="A62" s="154"/>
      <c r="B62" s="118"/>
      <c r="C62" s="118" t="s">
        <v>14</v>
      </c>
      <c r="D62" s="118"/>
      <c r="E62" s="119" t="s">
        <v>69</v>
      </c>
      <c r="F62" s="120">
        <f t="shared" ref="F62:G62" si="15">SUM(F63:F66)</f>
        <v>2583.73</v>
      </c>
      <c r="G62" s="155">
        <f t="shared" si="15"/>
        <v>0</v>
      </c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</row>
    <row r="63" spans="1:27" ht="19.399999999999999" customHeight="1" x14ac:dyDescent="0.35">
      <c r="A63" s="152"/>
      <c r="B63" s="121"/>
      <c r="C63" s="121"/>
      <c r="D63" s="122" t="s">
        <v>10</v>
      </c>
      <c r="E63" s="144" t="s">
        <v>70</v>
      </c>
      <c r="F63" s="124">
        <v>0</v>
      </c>
      <c r="G63" s="153">
        <v>0</v>
      </c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</row>
    <row r="64" spans="1:27" ht="19.399999999999999" customHeight="1" x14ac:dyDescent="0.35">
      <c r="A64" s="152"/>
      <c r="B64" s="121"/>
      <c r="C64" s="121"/>
      <c r="D64" s="122" t="s">
        <v>12</v>
      </c>
      <c r="E64" s="144" t="s">
        <v>71</v>
      </c>
      <c r="F64" s="124">
        <v>0</v>
      </c>
      <c r="G64" s="153">
        <v>0</v>
      </c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</row>
    <row r="65" spans="1:27" ht="19.399999999999999" customHeight="1" x14ac:dyDescent="0.35">
      <c r="A65" s="152"/>
      <c r="B65" s="121"/>
      <c r="C65" s="121"/>
      <c r="D65" s="122" t="s">
        <v>37</v>
      </c>
      <c r="E65" s="144" t="s">
        <v>72</v>
      </c>
      <c r="F65" s="124">
        <v>0</v>
      </c>
      <c r="G65" s="153">
        <v>0</v>
      </c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</row>
    <row r="66" spans="1:27" ht="19.399999999999999" customHeight="1" x14ac:dyDescent="0.35">
      <c r="A66" s="152"/>
      <c r="B66" s="121"/>
      <c r="C66" s="121"/>
      <c r="D66" s="122" t="s">
        <v>39</v>
      </c>
      <c r="E66" s="144" t="s">
        <v>73</v>
      </c>
      <c r="F66" s="124">
        <v>2583.73</v>
      </c>
      <c r="G66" s="153">
        <v>0</v>
      </c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</row>
    <row r="67" spans="1:27" ht="19.399999999999999" customHeight="1" x14ac:dyDescent="0.35">
      <c r="A67" s="154"/>
      <c r="B67" s="118"/>
      <c r="C67" s="118" t="s">
        <v>18</v>
      </c>
      <c r="D67" s="118"/>
      <c r="E67" s="119" t="s">
        <v>74</v>
      </c>
      <c r="F67" s="120">
        <f t="shared" ref="F67:G67" si="16">SUM(F68:F70)</f>
        <v>0</v>
      </c>
      <c r="G67" s="155">
        <f t="shared" si="16"/>
        <v>0</v>
      </c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</row>
    <row r="68" spans="1:27" ht="19.399999999999999" customHeight="1" x14ac:dyDescent="0.35">
      <c r="A68" s="152"/>
      <c r="B68" s="121"/>
      <c r="C68" s="121"/>
      <c r="D68" s="122" t="s">
        <v>10</v>
      </c>
      <c r="E68" s="123" t="s">
        <v>75</v>
      </c>
      <c r="F68" s="124">
        <v>0</v>
      </c>
      <c r="G68" s="153">
        <v>0</v>
      </c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</row>
    <row r="69" spans="1:27" ht="19.399999999999999" customHeight="1" x14ac:dyDescent="0.35">
      <c r="A69" s="152"/>
      <c r="B69" s="121"/>
      <c r="C69" s="121"/>
      <c r="D69" s="122" t="s">
        <v>12</v>
      </c>
      <c r="E69" s="123" t="s">
        <v>76</v>
      </c>
      <c r="F69" s="124">
        <v>0</v>
      </c>
      <c r="G69" s="153">
        <v>0</v>
      </c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</row>
    <row r="70" spans="1:27" ht="19.399999999999999" customHeight="1" thickBot="1" x14ac:dyDescent="0.4">
      <c r="A70" s="152"/>
      <c r="B70" s="121"/>
      <c r="C70" s="121"/>
      <c r="D70" s="122" t="s">
        <v>37</v>
      </c>
      <c r="E70" s="123" t="s">
        <v>77</v>
      </c>
      <c r="F70" s="124">
        <v>0</v>
      </c>
      <c r="G70" s="153">
        <v>0</v>
      </c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</row>
    <row r="71" spans="1:27" ht="27.65" customHeight="1" thickTop="1" x14ac:dyDescent="0.35">
      <c r="A71" s="308" t="s">
        <v>471</v>
      </c>
      <c r="B71" s="309"/>
      <c r="C71" s="309"/>
      <c r="D71" s="309"/>
      <c r="E71" s="310"/>
      <c r="F71" s="126">
        <f t="shared" ref="F71:G71" si="17">+F58+F62+F67</f>
        <v>2583.73</v>
      </c>
      <c r="G71" s="158">
        <f t="shared" si="17"/>
        <v>0</v>
      </c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</row>
    <row r="72" spans="1:27" ht="27.65" customHeight="1" thickBot="1" x14ac:dyDescent="0.4">
      <c r="A72" s="297" t="s">
        <v>472</v>
      </c>
      <c r="B72" s="298"/>
      <c r="C72" s="298"/>
      <c r="D72" s="298"/>
      <c r="E72" s="336"/>
      <c r="F72" s="159">
        <f t="shared" ref="F72:G72" si="18">+F56+F71</f>
        <v>267324.41999999993</v>
      </c>
      <c r="G72" s="160">
        <f t="shared" si="18"/>
        <v>342322.53</v>
      </c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</row>
    <row r="73" spans="1:27" ht="19.399999999999999" customHeight="1" x14ac:dyDescent="0.35">
      <c r="A73" s="148" t="s">
        <v>4</v>
      </c>
      <c r="B73" s="312" t="s">
        <v>79</v>
      </c>
      <c r="C73" s="312"/>
      <c r="D73" s="312"/>
      <c r="E73" s="312"/>
      <c r="F73" s="312"/>
      <c r="G73" s="313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</row>
    <row r="74" spans="1:27" ht="19.399999999999999" customHeight="1" x14ac:dyDescent="0.35">
      <c r="A74" s="141"/>
      <c r="B74" s="142" t="s">
        <v>6</v>
      </c>
      <c r="C74" s="314" t="s">
        <v>473</v>
      </c>
      <c r="D74" s="314"/>
      <c r="E74" s="314"/>
      <c r="F74" s="314"/>
      <c r="G74" s="315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</row>
    <row r="75" spans="1:27" ht="19.399999999999999" customHeight="1" x14ac:dyDescent="0.35">
      <c r="A75" s="154"/>
      <c r="B75" s="118"/>
      <c r="C75" s="118" t="s">
        <v>8</v>
      </c>
      <c r="D75" s="118"/>
      <c r="E75" s="119" t="s">
        <v>81</v>
      </c>
      <c r="F75" s="163"/>
      <c r="G75" s="163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</row>
    <row r="76" spans="1:27" ht="19.399999999999999" customHeight="1" x14ac:dyDescent="0.35">
      <c r="A76" s="154"/>
      <c r="B76" s="118"/>
      <c r="C76" s="118" t="s">
        <v>14</v>
      </c>
      <c r="D76" s="118"/>
      <c r="E76" s="119" t="s">
        <v>82</v>
      </c>
      <c r="F76" s="163"/>
      <c r="G76" s="163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</row>
    <row r="77" spans="1:27" ht="19.399999999999999" customHeight="1" x14ac:dyDescent="0.35">
      <c r="A77" s="154"/>
      <c r="B77" s="118"/>
      <c r="C77" s="118" t="s">
        <v>18</v>
      </c>
      <c r="D77" s="118"/>
      <c r="E77" s="119" t="s">
        <v>83</v>
      </c>
      <c r="F77" s="163"/>
      <c r="G77" s="163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</row>
    <row r="78" spans="1:27" ht="19.399999999999999" customHeight="1" x14ac:dyDescent="0.35">
      <c r="A78" s="154"/>
      <c r="B78" s="118"/>
      <c r="C78" s="118" t="s">
        <v>22</v>
      </c>
      <c r="D78" s="118"/>
      <c r="E78" s="119" t="s">
        <v>84</v>
      </c>
      <c r="F78" s="120">
        <f t="shared" ref="F78:G78" si="19">SUM(F79:F82)</f>
        <v>0</v>
      </c>
      <c r="G78" s="155">
        <f t="shared" si="19"/>
        <v>0</v>
      </c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</row>
    <row r="79" spans="1:27" ht="19.399999999999999" customHeight="1" x14ac:dyDescent="0.35">
      <c r="A79" s="152"/>
      <c r="B79" s="121"/>
      <c r="C79" s="121"/>
      <c r="D79" s="122" t="s">
        <v>10</v>
      </c>
      <c r="E79" s="123" t="s">
        <v>85</v>
      </c>
      <c r="F79" s="124">
        <v>0</v>
      </c>
      <c r="G79" s="153">
        <v>0</v>
      </c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</row>
    <row r="80" spans="1:27" ht="19.399999999999999" customHeight="1" x14ac:dyDescent="0.35">
      <c r="A80" s="152"/>
      <c r="B80" s="121"/>
      <c r="C80" s="121"/>
      <c r="D80" s="122" t="s">
        <v>12</v>
      </c>
      <c r="E80" s="123" t="s">
        <v>86</v>
      </c>
      <c r="F80" s="124">
        <v>0</v>
      </c>
      <c r="G80" s="153">
        <v>0</v>
      </c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</row>
    <row r="81" spans="1:27" ht="19.399999999999999" customHeight="1" x14ac:dyDescent="0.35">
      <c r="A81" s="152"/>
      <c r="B81" s="121"/>
      <c r="C81" s="121"/>
      <c r="D81" s="122" t="s">
        <v>37</v>
      </c>
      <c r="E81" s="123" t="s">
        <v>87</v>
      </c>
      <c r="F81" s="124">
        <v>0</v>
      </c>
      <c r="G81" s="153">
        <v>0</v>
      </c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</row>
    <row r="82" spans="1:27" ht="19.399999999999999" customHeight="1" x14ac:dyDescent="0.35">
      <c r="A82" s="152"/>
      <c r="B82" s="121"/>
      <c r="C82" s="121"/>
      <c r="D82" s="122" t="s">
        <v>39</v>
      </c>
      <c r="E82" s="123" t="s">
        <v>88</v>
      </c>
      <c r="F82" s="124">
        <v>0</v>
      </c>
      <c r="G82" s="153">
        <v>0</v>
      </c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</row>
    <row r="83" spans="1:27" ht="19.399999999999999" customHeight="1" thickBot="1" x14ac:dyDescent="0.4">
      <c r="A83" s="154"/>
      <c r="B83" s="118"/>
      <c r="C83" s="118" t="s">
        <v>26</v>
      </c>
      <c r="D83" s="118"/>
      <c r="E83" s="119" t="s">
        <v>89</v>
      </c>
      <c r="F83" s="163"/>
      <c r="G83" s="163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</row>
    <row r="84" spans="1:27" ht="19.399999999999999" customHeight="1" thickTop="1" x14ac:dyDescent="0.35">
      <c r="A84" s="308" t="s">
        <v>474</v>
      </c>
      <c r="B84" s="309"/>
      <c r="C84" s="309"/>
      <c r="D84" s="309"/>
      <c r="E84" s="310"/>
      <c r="F84" s="161">
        <f t="shared" ref="F84:G84" si="20">+F75+F76+F77+F78+F83</f>
        <v>0</v>
      </c>
      <c r="G84" s="162">
        <f t="shared" si="20"/>
        <v>0</v>
      </c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</row>
    <row r="85" spans="1:27" ht="26.5" customHeight="1" x14ac:dyDescent="0.35">
      <c r="A85" s="141"/>
      <c r="B85" s="142" t="s">
        <v>41</v>
      </c>
      <c r="C85" s="316" t="s">
        <v>90</v>
      </c>
      <c r="D85" s="316"/>
      <c r="E85" s="316"/>
      <c r="F85" s="316"/>
      <c r="G85" s="31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</row>
    <row r="86" spans="1:27" ht="19.399999999999999" customHeight="1" x14ac:dyDescent="0.35">
      <c r="A86" s="150"/>
      <c r="B86" s="130"/>
      <c r="C86" s="130" t="s">
        <v>8</v>
      </c>
      <c r="D86" s="130"/>
      <c r="E86" s="139" t="s">
        <v>91</v>
      </c>
      <c r="F86" s="140">
        <f t="shared" ref="F86:G86" si="21">SUM(F87:F89)</f>
        <v>0</v>
      </c>
      <c r="G86" s="151">
        <f t="shared" si="21"/>
        <v>0</v>
      </c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</row>
    <row r="87" spans="1:27" ht="19.399999999999999" customHeight="1" x14ac:dyDescent="0.35">
      <c r="A87" s="152"/>
      <c r="B87" s="121"/>
      <c r="C87" s="121"/>
      <c r="D87" s="122" t="s">
        <v>10</v>
      </c>
      <c r="E87" s="123" t="s">
        <v>92</v>
      </c>
      <c r="F87" s="124">
        <v>0</v>
      </c>
      <c r="G87" s="153">
        <v>0</v>
      </c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</row>
    <row r="88" spans="1:27" ht="19.399999999999999" customHeight="1" x14ac:dyDescent="0.35">
      <c r="A88" s="152"/>
      <c r="B88" s="121"/>
      <c r="C88" s="121"/>
      <c r="D88" s="122" t="s">
        <v>12</v>
      </c>
      <c r="E88" s="123" t="s">
        <v>93</v>
      </c>
      <c r="F88" s="124">
        <v>0</v>
      </c>
      <c r="G88" s="153">
        <v>0</v>
      </c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</row>
    <row r="89" spans="1:27" ht="19.399999999999999" customHeight="1" x14ac:dyDescent="0.35">
      <c r="A89" s="152"/>
      <c r="B89" s="121"/>
      <c r="C89" s="121"/>
      <c r="D89" s="122" t="s">
        <v>37</v>
      </c>
      <c r="E89" s="123" t="s">
        <v>94</v>
      </c>
      <c r="F89" s="124">
        <v>0</v>
      </c>
      <c r="G89" s="153">
        <v>0</v>
      </c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</row>
    <row r="90" spans="1:27" ht="19.399999999999999" customHeight="1" x14ac:dyDescent="0.35">
      <c r="A90" s="154"/>
      <c r="B90" s="118"/>
      <c r="C90" s="118" t="s">
        <v>14</v>
      </c>
      <c r="D90" s="118"/>
      <c r="E90" s="119" t="s">
        <v>95</v>
      </c>
      <c r="F90" s="120">
        <v>0</v>
      </c>
      <c r="G90" s="155">
        <v>0</v>
      </c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</row>
    <row r="91" spans="1:27" ht="19.399999999999999" customHeight="1" x14ac:dyDescent="0.35">
      <c r="A91" s="154"/>
      <c r="B91" s="118"/>
      <c r="C91" s="118" t="s">
        <v>18</v>
      </c>
      <c r="D91" s="118"/>
      <c r="E91" s="119" t="s">
        <v>96</v>
      </c>
      <c r="F91" s="120">
        <v>69452.160000000003</v>
      </c>
      <c r="G91" s="155">
        <v>368732.2</v>
      </c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</row>
    <row r="92" spans="1:27" ht="19.399999999999999" customHeight="1" x14ac:dyDescent="0.35">
      <c r="A92" s="154"/>
      <c r="B92" s="118"/>
      <c r="C92" s="118" t="s">
        <v>22</v>
      </c>
      <c r="D92" s="118"/>
      <c r="E92" s="119" t="s">
        <v>97</v>
      </c>
      <c r="F92" s="120">
        <v>0</v>
      </c>
      <c r="G92" s="155">
        <v>0</v>
      </c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</row>
    <row r="93" spans="1:27" ht="19.399999999999999" customHeight="1" x14ac:dyDescent="0.35">
      <c r="A93" s="154"/>
      <c r="B93" s="118"/>
      <c r="C93" s="118" t="s">
        <v>26</v>
      </c>
      <c r="D93" s="118"/>
      <c r="E93" s="119" t="s">
        <v>98</v>
      </c>
      <c r="F93" s="120">
        <v>0</v>
      </c>
      <c r="G93" s="155">
        <v>0</v>
      </c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</row>
    <row r="94" spans="1:27" ht="19.399999999999999" customHeight="1" x14ac:dyDescent="0.35">
      <c r="A94" s="154"/>
      <c r="B94" s="118"/>
      <c r="C94" s="118" t="s">
        <v>30</v>
      </c>
      <c r="D94" s="118"/>
      <c r="E94" s="119" t="s">
        <v>72</v>
      </c>
      <c r="F94" s="120">
        <v>0</v>
      </c>
      <c r="G94" s="155">
        <v>0</v>
      </c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</row>
    <row r="95" spans="1:27" ht="19.399999999999999" customHeight="1" x14ac:dyDescent="0.35">
      <c r="A95" s="154"/>
      <c r="B95" s="118"/>
      <c r="C95" s="118" t="s">
        <v>33</v>
      </c>
      <c r="D95" s="118"/>
      <c r="E95" s="119" t="s">
        <v>70</v>
      </c>
      <c r="F95" s="120">
        <v>0</v>
      </c>
      <c r="G95" s="155">
        <v>0</v>
      </c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</row>
    <row r="96" spans="1:27" ht="19.399999999999999" customHeight="1" x14ac:dyDescent="0.35">
      <c r="A96" s="154"/>
      <c r="B96" s="118"/>
      <c r="C96" s="118" t="s">
        <v>99</v>
      </c>
      <c r="D96" s="118"/>
      <c r="E96" s="119" t="s">
        <v>71</v>
      </c>
      <c r="F96" s="120">
        <v>0</v>
      </c>
      <c r="G96" s="155">
        <v>0</v>
      </c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</row>
    <row r="97" spans="1:27" ht="19.399999999999999" customHeight="1" x14ac:dyDescent="0.35">
      <c r="A97" s="154"/>
      <c r="B97" s="118"/>
      <c r="C97" s="118" t="s">
        <v>100</v>
      </c>
      <c r="D97" s="118"/>
      <c r="E97" s="119" t="s">
        <v>101</v>
      </c>
      <c r="F97" s="120">
        <f t="shared" ref="F97:G97" si="22">SUM(F98:F104)</f>
        <v>3255.15</v>
      </c>
      <c r="G97" s="155">
        <f t="shared" si="22"/>
        <v>0</v>
      </c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</row>
    <row r="98" spans="1:27" ht="19.399999999999999" customHeight="1" x14ac:dyDescent="0.35">
      <c r="A98" s="152"/>
      <c r="B98" s="121"/>
      <c r="C98" s="121"/>
      <c r="D98" s="122" t="s">
        <v>10</v>
      </c>
      <c r="E98" s="123" t="s">
        <v>102</v>
      </c>
      <c r="F98" s="124">
        <v>1850</v>
      </c>
      <c r="G98" s="153">
        <v>0</v>
      </c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</row>
    <row r="99" spans="1:27" ht="19.399999999999999" customHeight="1" x14ac:dyDescent="0.35">
      <c r="A99" s="152"/>
      <c r="B99" s="121"/>
      <c r="C99" s="121"/>
      <c r="D99" s="122" t="s">
        <v>12</v>
      </c>
      <c r="E99" s="123" t="s">
        <v>103</v>
      </c>
      <c r="F99" s="124">
        <f>720</f>
        <v>720</v>
      </c>
      <c r="G99" s="153">
        <v>0</v>
      </c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</row>
    <row r="100" spans="1:27" ht="19.399999999999999" customHeight="1" x14ac:dyDescent="0.35">
      <c r="A100" s="152"/>
      <c r="B100" s="121"/>
      <c r="C100" s="121"/>
      <c r="D100" s="122" t="s">
        <v>37</v>
      </c>
      <c r="E100" s="123" t="s">
        <v>104</v>
      </c>
      <c r="F100" s="124">
        <v>0</v>
      </c>
      <c r="G100" s="153">
        <v>0</v>
      </c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</row>
    <row r="101" spans="1:27" ht="19.399999999999999" customHeight="1" x14ac:dyDescent="0.35">
      <c r="A101" s="152"/>
      <c r="B101" s="121"/>
      <c r="C101" s="121"/>
      <c r="D101" s="122" t="s">
        <v>39</v>
      </c>
      <c r="E101" s="123" t="s">
        <v>105</v>
      </c>
      <c r="F101" s="124">
        <v>0</v>
      </c>
      <c r="G101" s="153">
        <v>0</v>
      </c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</row>
    <row r="102" spans="1:27" ht="19.399999999999999" customHeight="1" x14ac:dyDescent="0.35">
      <c r="A102" s="152"/>
      <c r="B102" s="121"/>
      <c r="C102" s="121"/>
      <c r="D102" s="122" t="s">
        <v>59</v>
      </c>
      <c r="E102" s="123" t="s">
        <v>106</v>
      </c>
      <c r="F102" s="124">
        <v>0</v>
      </c>
      <c r="G102" s="153">
        <v>0</v>
      </c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</row>
    <row r="103" spans="1:27" ht="19.399999999999999" customHeight="1" x14ac:dyDescent="0.35">
      <c r="A103" s="152"/>
      <c r="B103" s="121"/>
      <c r="C103" s="121"/>
      <c r="D103" s="122" t="s">
        <v>61</v>
      </c>
      <c r="E103" s="123" t="s">
        <v>107</v>
      </c>
      <c r="F103" s="124">
        <v>0</v>
      </c>
      <c r="G103" s="153">
        <v>0</v>
      </c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</row>
    <row r="104" spans="1:27" ht="19.399999999999999" customHeight="1" x14ac:dyDescent="0.35">
      <c r="A104" s="152"/>
      <c r="B104" s="121"/>
      <c r="C104" s="121"/>
      <c r="D104" s="122" t="s">
        <v>108</v>
      </c>
      <c r="E104" s="123" t="s">
        <v>109</v>
      </c>
      <c r="F104" s="124">
        <f>157.14+528.01</f>
        <v>685.15</v>
      </c>
      <c r="G104" s="153">
        <v>0</v>
      </c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</row>
    <row r="105" spans="1:27" ht="19.399999999999999" customHeight="1" x14ac:dyDescent="0.35">
      <c r="A105" s="154"/>
      <c r="B105" s="118"/>
      <c r="C105" s="118" t="s">
        <v>110</v>
      </c>
      <c r="D105" s="118"/>
      <c r="E105" s="119" t="s">
        <v>111</v>
      </c>
      <c r="F105" s="120">
        <v>0</v>
      </c>
      <c r="G105" s="155">
        <v>0</v>
      </c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</row>
    <row r="106" spans="1:27" ht="19.399999999999999" customHeight="1" x14ac:dyDescent="0.35">
      <c r="A106" s="154"/>
      <c r="B106" s="118"/>
      <c r="C106" s="118" t="s">
        <v>112</v>
      </c>
      <c r="D106" s="118"/>
      <c r="E106" s="119" t="s">
        <v>113</v>
      </c>
      <c r="F106" s="120">
        <v>0</v>
      </c>
      <c r="G106" s="155">
        <v>0</v>
      </c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</row>
    <row r="107" spans="1:27" ht="19.399999999999999" customHeight="1" x14ac:dyDescent="0.35">
      <c r="A107" s="154"/>
      <c r="B107" s="118"/>
      <c r="C107" s="118" t="s">
        <v>114</v>
      </c>
      <c r="D107" s="118"/>
      <c r="E107" s="119" t="s">
        <v>73</v>
      </c>
      <c r="F107" s="120">
        <f t="shared" ref="F107:G107" si="23">SUM(F108:F112)</f>
        <v>0</v>
      </c>
      <c r="G107" s="155">
        <f t="shared" si="23"/>
        <v>0</v>
      </c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</row>
    <row r="108" spans="1:27" ht="19.399999999999999" customHeight="1" x14ac:dyDescent="0.35">
      <c r="A108" s="152"/>
      <c r="B108" s="121"/>
      <c r="C108" s="121"/>
      <c r="D108" s="122" t="s">
        <v>10</v>
      </c>
      <c r="E108" s="123" t="s">
        <v>115</v>
      </c>
      <c r="F108" s="124">
        <v>0</v>
      </c>
      <c r="G108" s="153">
        <v>0</v>
      </c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</row>
    <row r="109" spans="1:27" ht="19.399999999999999" customHeight="1" x14ac:dyDescent="0.35">
      <c r="A109" s="152"/>
      <c r="B109" s="121"/>
      <c r="C109" s="121"/>
      <c r="D109" s="122" t="s">
        <v>12</v>
      </c>
      <c r="E109" s="123" t="s">
        <v>116</v>
      </c>
      <c r="F109" s="124">
        <v>0</v>
      </c>
      <c r="G109" s="153">
        <v>0</v>
      </c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</row>
    <row r="110" spans="1:27" ht="19.399999999999999" customHeight="1" x14ac:dyDescent="0.35">
      <c r="A110" s="152"/>
      <c r="B110" s="121"/>
      <c r="C110" s="121"/>
      <c r="D110" s="122" t="s">
        <v>37</v>
      </c>
      <c r="E110" s="123" t="s">
        <v>117</v>
      </c>
      <c r="F110" s="124">
        <v>0</v>
      </c>
      <c r="G110" s="153">
        <v>0</v>
      </c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</row>
    <row r="111" spans="1:27" ht="19.399999999999999" customHeight="1" x14ac:dyDescent="0.35">
      <c r="A111" s="152"/>
      <c r="B111" s="121"/>
      <c r="C111" s="121"/>
      <c r="D111" s="122" t="s">
        <v>39</v>
      </c>
      <c r="E111" s="123" t="s">
        <v>118</v>
      </c>
      <c r="F111" s="124">
        <v>0</v>
      </c>
      <c r="G111" s="153">
        <v>0</v>
      </c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</row>
    <row r="112" spans="1:27" ht="19.399999999999999" customHeight="1" thickBot="1" x14ac:dyDescent="0.4">
      <c r="A112" s="152"/>
      <c r="B112" s="121"/>
      <c r="C112" s="121"/>
      <c r="D112" s="122" t="s">
        <v>59</v>
      </c>
      <c r="E112" s="123" t="s">
        <v>119</v>
      </c>
      <c r="F112" s="124">
        <v>0</v>
      </c>
      <c r="G112" s="153">
        <v>0</v>
      </c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</row>
    <row r="113" spans="1:27" ht="19.399999999999999" customHeight="1" thickTop="1" x14ac:dyDescent="0.35">
      <c r="A113" s="308" t="s">
        <v>475</v>
      </c>
      <c r="B113" s="309"/>
      <c r="C113" s="309"/>
      <c r="D113" s="309"/>
      <c r="E113" s="310"/>
      <c r="F113" s="161">
        <f t="shared" ref="F113:G113" si="24">+F86+F90+F91+F92+F93+F94+F95+F96+F97+F105+F106+F107</f>
        <v>72707.31</v>
      </c>
      <c r="G113" s="162">
        <f t="shared" si="24"/>
        <v>368732.2</v>
      </c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</row>
    <row r="114" spans="1:27" ht="19.399999999999999" customHeight="1" x14ac:dyDescent="0.35">
      <c r="A114" s="141"/>
      <c r="B114" s="142" t="s">
        <v>63</v>
      </c>
      <c r="C114" s="314" t="s">
        <v>120</v>
      </c>
      <c r="D114" s="314"/>
      <c r="E114" s="314"/>
      <c r="F114" s="314"/>
      <c r="G114" s="315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</row>
    <row r="115" spans="1:27" ht="19.399999999999999" customHeight="1" x14ac:dyDescent="0.35">
      <c r="A115" s="150"/>
      <c r="B115" s="130"/>
      <c r="C115" s="130" t="s">
        <v>8</v>
      </c>
      <c r="D115" s="130"/>
      <c r="E115" s="139" t="s">
        <v>121</v>
      </c>
      <c r="F115" s="120">
        <v>0</v>
      </c>
      <c r="G115" s="151">
        <v>0</v>
      </c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</row>
    <row r="116" spans="1:27" ht="19.399999999999999" customHeight="1" x14ac:dyDescent="0.35">
      <c r="A116" s="154"/>
      <c r="B116" s="118"/>
      <c r="C116" s="118" t="s">
        <v>14</v>
      </c>
      <c r="D116" s="118"/>
      <c r="E116" s="119" t="s">
        <v>122</v>
      </c>
      <c r="F116" s="120">
        <v>0</v>
      </c>
      <c r="G116" s="120">
        <v>0</v>
      </c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</row>
    <row r="117" spans="1:27" ht="19.399999999999999" customHeight="1" thickBot="1" x14ac:dyDescent="0.4">
      <c r="A117" s="154"/>
      <c r="B117" s="118"/>
      <c r="C117" s="118" t="s">
        <v>18</v>
      </c>
      <c r="D117" s="118"/>
      <c r="E117" s="119" t="s">
        <v>74</v>
      </c>
      <c r="F117" s="120">
        <v>0</v>
      </c>
      <c r="G117" s="120">
        <v>0</v>
      </c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</row>
    <row r="118" spans="1:27" ht="19.399999999999999" customHeight="1" thickTop="1" x14ac:dyDescent="0.35">
      <c r="A118" s="308" t="s">
        <v>476</v>
      </c>
      <c r="B118" s="309"/>
      <c r="C118" s="309"/>
      <c r="D118" s="309"/>
      <c r="E118" s="310"/>
      <c r="F118" s="161">
        <f t="shared" ref="F118:G118" si="25">+F115+F116+F117</f>
        <v>0</v>
      </c>
      <c r="G118" s="162">
        <f t="shared" si="25"/>
        <v>0</v>
      </c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</row>
    <row r="119" spans="1:27" ht="19.399999999999999" customHeight="1" x14ac:dyDescent="0.35">
      <c r="A119" s="141"/>
      <c r="B119" s="142" t="s">
        <v>123</v>
      </c>
      <c r="C119" s="314" t="s">
        <v>124</v>
      </c>
      <c r="D119" s="314"/>
      <c r="E119" s="314"/>
      <c r="F119" s="314"/>
      <c r="G119" s="315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</row>
    <row r="120" spans="1:27" ht="19.399999999999999" customHeight="1" x14ac:dyDescent="0.35">
      <c r="A120" s="150"/>
      <c r="B120" s="130"/>
      <c r="C120" s="130" t="s">
        <v>8</v>
      </c>
      <c r="D120" s="130"/>
      <c r="E120" s="139" t="s">
        <v>125</v>
      </c>
      <c r="F120" s="140">
        <f t="shared" ref="F120:G120" si="26">SUM(F121:F123)</f>
        <v>386498.97000000003</v>
      </c>
      <c r="G120" s="151">
        <f t="shared" si="26"/>
        <v>252707.65</v>
      </c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</row>
    <row r="121" spans="1:27" ht="19.399999999999999" customHeight="1" x14ac:dyDescent="0.35">
      <c r="A121" s="152"/>
      <c r="B121" s="121"/>
      <c r="C121" s="121"/>
      <c r="D121" s="122" t="s">
        <v>10</v>
      </c>
      <c r="E121" s="123" t="s">
        <v>126</v>
      </c>
      <c r="F121" s="124">
        <v>385379.33</v>
      </c>
      <c r="G121" s="153">
        <v>250824.19</v>
      </c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</row>
    <row r="122" spans="1:27" ht="19.399999999999999" customHeight="1" x14ac:dyDescent="0.35">
      <c r="A122" s="152"/>
      <c r="B122" s="121"/>
      <c r="C122" s="121"/>
      <c r="D122" s="122" t="s">
        <v>12</v>
      </c>
      <c r="E122" s="123" t="s">
        <v>127</v>
      </c>
      <c r="F122" s="124">
        <v>0</v>
      </c>
      <c r="G122" s="153">
        <v>0</v>
      </c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</row>
    <row r="123" spans="1:27" ht="19.399999999999999" customHeight="1" x14ac:dyDescent="0.35">
      <c r="A123" s="152"/>
      <c r="B123" s="121"/>
      <c r="C123" s="121"/>
      <c r="D123" s="122" t="s">
        <v>37</v>
      </c>
      <c r="E123" s="123" t="s">
        <v>128</v>
      </c>
      <c r="F123" s="124">
        <v>1119.6400000000001</v>
      </c>
      <c r="G123" s="153">
        <v>1883.46</v>
      </c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</row>
    <row r="124" spans="1:27" ht="19.399999999999999" customHeight="1" x14ac:dyDescent="0.35">
      <c r="A124" s="154"/>
      <c r="B124" s="118"/>
      <c r="C124" s="118" t="s">
        <v>14</v>
      </c>
      <c r="D124" s="118"/>
      <c r="E124" s="119" t="s">
        <v>129</v>
      </c>
      <c r="F124" s="120">
        <f t="shared" ref="F124:G125" si="27">SUM(F125:F128)</f>
        <v>566.1</v>
      </c>
      <c r="G124" s="155">
        <v>0</v>
      </c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</row>
    <row r="125" spans="1:27" ht="19.399999999999999" customHeight="1" x14ac:dyDescent="0.35">
      <c r="A125" s="154"/>
      <c r="B125" s="118"/>
      <c r="C125" s="118" t="s">
        <v>18</v>
      </c>
      <c r="D125" s="118"/>
      <c r="E125" s="119" t="s">
        <v>130</v>
      </c>
      <c r="F125" s="120">
        <f t="shared" si="27"/>
        <v>283.05</v>
      </c>
      <c r="G125" s="155">
        <f t="shared" si="27"/>
        <v>617.59</v>
      </c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</row>
    <row r="126" spans="1:27" ht="19.399999999999999" customHeight="1" x14ac:dyDescent="0.35">
      <c r="A126" s="152"/>
      <c r="B126" s="121"/>
      <c r="C126" s="121"/>
      <c r="D126" s="122" t="s">
        <v>10</v>
      </c>
      <c r="E126" s="123" t="s">
        <v>131</v>
      </c>
      <c r="F126" s="124">
        <v>283.05</v>
      </c>
      <c r="G126" s="153">
        <v>617.59</v>
      </c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</row>
    <row r="127" spans="1:27" ht="19.399999999999999" customHeight="1" x14ac:dyDescent="0.35">
      <c r="A127" s="152"/>
      <c r="B127" s="121"/>
      <c r="C127" s="121"/>
      <c r="D127" s="122" t="s">
        <v>12</v>
      </c>
      <c r="E127" s="123" t="s">
        <v>132</v>
      </c>
      <c r="F127" s="124">
        <v>0</v>
      </c>
      <c r="G127" s="153">
        <v>0</v>
      </c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</row>
    <row r="128" spans="1:27" ht="19.399999999999999" customHeight="1" x14ac:dyDescent="0.35">
      <c r="A128" s="152"/>
      <c r="B128" s="121"/>
      <c r="C128" s="121"/>
      <c r="D128" s="122" t="s">
        <v>37</v>
      </c>
      <c r="E128" s="123" t="s">
        <v>133</v>
      </c>
      <c r="F128" s="124">
        <v>0</v>
      </c>
      <c r="G128" s="153">
        <v>0</v>
      </c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</row>
    <row r="129" spans="1:27" ht="19.399999999999999" customHeight="1" thickBot="1" x14ac:dyDescent="0.4">
      <c r="A129" s="152"/>
      <c r="B129" s="121"/>
      <c r="C129" s="121"/>
      <c r="D129" s="122" t="s">
        <v>39</v>
      </c>
      <c r="E129" s="123" t="s">
        <v>34</v>
      </c>
      <c r="F129" s="124">
        <v>0</v>
      </c>
      <c r="G129" s="153">
        <v>0</v>
      </c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</row>
    <row r="130" spans="1:27" ht="28.75" customHeight="1" thickTop="1" x14ac:dyDescent="0.35">
      <c r="A130" s="308" t="s">
        <v>477</v>
      </c>
      <c r="B130" s="309"/>
      <c r="C130" s="309"/>
      <c r="D130" s="309"/>
      <c r="E130" s="310"/>
      <c r="F130" s="126">
        <f t="shared" ref="F130:G130" si="28">+F120+F124+F125</f>
        <v>387348.12</v>
      </c>
      <c r="G130" s="158">
        <f t="shared" si="28"/>
        <v>253325.24</v>
      </c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</row>
    <row r="131" spans="1:27" ht="33.65" customHeight="1" thickBot="1" x14ac:dyDescent="0.4">
      <c r="A131" s="305" t="s">
        <v>478</v>
      </c>
      <c r="B131" s="306"/>
      <c r="C131" s="306"/>
      <c r="D131" s="306"/>
      <c r="E131" s="307"/>
      <c r="F131" s="175">
        <f t="shared" ref="F131:G131" si="29">+F84+F113+F118+F130</f>
        <v>460055.43</v>
      </c>
      <c r="G131" s="176">
        <f t="shared" si="29"/>
        <v>622057.43999999994</v>
      </c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</row>
    <row r="132" spans="1:27" ht="25.4" customHeight="1" thickBot="1" x14ac:dyDescent="0.4">
      <c r="A132" s="164" t="s">
        <v>134</v>
      </c>
      <c r="B132" s="311" t="s">
        <v>135</v>
      </c>
      <c r="C132" s="311"/>
      <c r="D132" s="311"/>
      <c r="E132" s="311"/>
      <c r="F132" s="170">
        <v>0</v>
      </c>
      <c r="G132" s="169">
        <v>0</v>
      </c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</row>
    <row r="133" spans="1:27" ht="31.75" customHeight="1" thickBot="1" x14ac:dyDescent="0.4">
      <c r="A133" s="330" t="s">
        <v>136</v>
      </c>
      <c r="B133" s="328"/>
      <c r="C133" s="328"/>
      <c r="D133" s="328"/>
      <c r="E133" s="329"/>
      <c r="F133" s="165">
        <f t="shared" ref="F133:G133" si="30">+F9+F72+F131+F132</f>
        <v>727379.84999999986</v>
      </c>
      <c r="G133" s="166">
        <f t="shared" si="30"/>
        <v>964379.97</v>
      </c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</row>
    <row r="134" spans="1:27" ht="19.399999999999999" customHeight="1" thickBot="1" x14ac:dyDescent="0.4">
      <c r="A134" s="167"/>
      <c r="B134" s="167"/>
      <c r="C134" s="167"/>
      <c r="D134" s="167"/>
      <c r="E134" s="167"/>
      <c r="F134" s="168"/>
      <c r="G134" s="168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</row>
    <row r="135" spans="1:27" ht="19.399999999999999" customHeight="1" thickBot="1" x14ac:dyDescent="0.4">
      <c r="A135" s="331" t="s">
        <v>137</v>
      </c>
      <c r="B135" s="332"/>
      <c r="C135" s="332"/>
      <c r="D135" s="332"/>
      <c r="E135" s="333"/>
      <c r="F135" s="171">
        <v>2025</v>
      </c>
      <c r="G135" s="172">
        <v>2024</v>
      </c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</row>
    <row r="136" spans="1:27" ht="19.399999999999999" customHeight="1" x14ac:dyDescent="0.35">
      <c r="A136" s="148" t="s">
        <v>2</v>
      </c>
      <c r="B136" s="312" t="s">
        <v>138</v>
      </c>
      <c r="C136" s="312"/>
      <c r="D136" s="312"/>
      <c r="E136" s="312"/>
      <c r="F136" s="312"/>
      <c r="G136" s="313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</row>
    <row r="137" spans="1:27" ht="19.399999999999999" customHeight="1" x14ac:dyDescent="0.35">
      <c r="A137" s="179"/>
      <c r="B137" s="180" t="s">
        <v>6</v>
      </c>
      <c r="C137" s="301" t="s">
        <v>139</v>
      </c>
      <c r="D137" s="301"/>
      <c r="E137" s="301"/>
      <c r="F137" s="181">
        <v>0</v>
      </c>
      <c r="G137" s="182">
        <v>918551.44</v>
      </c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</row>
    <row r="138" spans="1:27" ht="19.399999999999999" customHeight="1" x14ac:dyDescent="0.35">
      <c r="A138" s="179"/>
      <c r="B138" s="180" t="s">
        <v>41</v>
      </c>
      <c r="C138" s="301" t="s">
        <v>140</v>
      </c>
      <c r="D138" s="301"/>
      <c r="E138" s="301"/>
      <c r="F138" s="181">
        <f>+F139+F140+F141</f>
        <v>0</v>
      </c>
      <c r="G138" s="182">
        <f t="shared" ref="G138" si="31">+G139+G140+G141</f>
        <v>0</v>
      </c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</row>
    <row r="139" spans="1:27" ht="19.399999999999999" customHeight="1" x14ac:dyDescent="0.35">
      <c r="A139" s="150"/>
      <c r="B139" s="130"/>
      <c r="C139" s="130" t="s">
        <v>8</v>
      </c>
      <c r="D139" s="130"/>
      <c r="E139" s="139" t="s">
        <v>141</v>
      </c>
      <c r="F139" s="140">
        <v>0</v>
      </c>
      <c r="G139" s="151">
        <v>0</v>
      </c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</row>
    <row r="140" spans="1:27" ht="19.399999999999999" customHeight="1" x14ac:dyDescent="0.35">
      <c r="A140" s="150"/>
      <c r="B140" s="130"/>
      <c r="C140" s="130" t="s">
        <v>14</v>
      </c>
      <c r="D140" s="130"/>
      <c r="E140" s="139" t="s">
        <v>142</v>
      </c>
      <c r="F140" s="140">
        <v>0</v>
      </c>
      <c r="G140" s="151">
        <v>0</v>
      </c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</row>
    <row r="141" spans="1:27" ht="19.399999999999999" customHeight="1" x14ac:dyDescent="0.35">
      <c r="A141" s="150"/>
      <c r="B141" s="130"/>
      <c r="C141" s="130" t="s">
        <v>18</v>
      </c>
      <c r="D141" s="130"/>
      <c r="E141" s="139" t="s">
        <v>143</v>
      </c>
      <c r="F141" s="140">
        <v>0</v>
      </c>
      <c r="G141" s="151">
        <v>0</v>
      </c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</row>
    <row r="142" spans="1:27" ht="19.399999999999999" customHeight="1" x14ac:dyDescent="0.35">
      <c r="A142" s="179"/>
      <c r="B142" s="180" t="s">
        <v>63</v>
      </c>
      <c r="C142" s="301" t="s">
        <v>144</v>
      </c>
      <c r="D142" s="301"/>
      <c r="E142" s="301"/>
      <c r="F142" s="181">
        <f t="shared" ref="F142:G142" si="32">+F143+F144</f>
        <v>666509.87</v>
      </c>
      <c r="G142" s="182">
        <f t="shared" si="32"/>
        <v>0</v>
      </c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</row>
    <row r="143" spans="1:27" ht="19.399999999999999" customHeight="1" x14ac:dyDescent="0.35">
      <c r="A143" s="150"/>
      <c r="B143" s="130"/>
      <c r="C143" s="130" t="s">
        <v>8</v>
      </c>
      <c r="D143" s="130"/>
      <c r="E143" s="139" t="s">
        <v>145</v>
      </c>
      <c r="F143" s="140">
        <v>666509.87</v>
      </c>
      <c r="G143" s="151">
        <v>0</v>
      </c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</row>
    <row r="144" spans="1:27" ht="19.399999999999999" customHeight="1" x14ac:dyDescent="0.35">
      <c r="A144" s="150"/>
      <c r="B144" s="130"/>
      <c r="C144" s="130" t="s">
        <v>14</v>
      </c>
      <c r="D144" s="130"/>
      <c r="E144" s="139" t="s">
        <v>146</v>
      </c>
      <c r="F144" s="140">
        <v>0</v>
      </c>
      <c r="G144" s="151">
        <v>0</v>
      </c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</row>
    <row r="145" spans="1:27" ht="19.399999999999999" customHeight="1" x14ac:dyDescent="0.35">
      <c r="A145" s="179"/>
      <c r="B145" s="180" t="s">
        <v>123</v>
      </c>
      <c r="C145" s="301" t="s">
        <v>147</v>
      </c>
      <c r="D145" s="301"/>
      <c r="E145" s="301"/>
      <c r="F145" s="181">
        <v>45683.23</v>
      </c>
      <c r="G145" s="182">
        <v>40149.67</v>
      </c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</row>
    <row r="146" spans="1:27" ht="33.65" customHeight="1" thickBot="1" x14ac:dyDescent="0.4">
      <c r="A146" s="302" t="s">
        <v>480</v>
      </c>
      <c r="B146" s="303"/>
      <c r="C146" s="303"/>
      <c r="D146" s="303"/>
      <c r="E146" s="304" t="s">
        <v>148</v>
      </c>
      <c r="F146" s="177">
        <f>+F137+F139+F140+F141+F143+F144+F145</f>
        <v>712193.1</v>
      </c>
      <c r="G146" s="178">
        <f t="shared" ref="G146" si="33">+G137+G139+G140+G141+G143+G144+G145</f>
        <v>958701.11</v>
      </c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</row>
    <row r="147" spans="1:27" ht="21.65" customHeight="1" x14ac:dyDescent="0.35">
      <c r="A147" s="174" t="s">
        <v>4</v>
      </c>
      <c r="B147" s="299" t="s">
        <v>479</v>
      </c>
      <c r="C147" s="299"/>
      <c r="D147" s="299"/>
      <c r="E147" s="299"/>
      <c r="F147" s="299"/>
      <c r="G147" s="30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</row>
    <row r="148" spans="1:27" ht="19.399999999999999" customHeight="1" x14ac:dyDescent="0.35">
      <c r="A148" s="154"/>
      <c r="B148" s="118"/>
      <c r="C148" s="118" t="s">
        <v>8</v>
      </c>
      <c r="D148" s="118"/>
      <c r="E148" s="119" t="s">
        <v>150</v>
      </c>
      <c r="F148" s="120">
        <v>0</v>
      </c>
      <c r="G148" s="155">
        <v>0</v>
      </c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</row>
    <row r="149" spans="1:27" ht="19.399999999999999" customHeight="1" x14ac:dyDescent="0.35">
      <c r="A149" s="154"/>
      <c r="B149" s="118"/>
      <c r="C149" s="118" t="s">
        <v>14</v>
      </c>
      <c r="D149" s="118"/>
      <c r="E149" s="119" t="s">
        <v>151</v>
      </c>
      <c r="F149" s="120">
        <v>0</v>
      </c>
      <c r="G149" s="155">
        <v>0</v>
      </c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</row>
    <row r="150" spans="1:27" ht="19.399999999999999" customHeight="1" x14ac:dyDescent="0.35">
      <c r="A150" s="154"/>
      <c r="B150" s="118"/>
      <c r="C150" s="118" t="s">
        <v>18</v>
      </c>
      <c r="D150" s="118"/>
      <c r="E150" s="119" t="s">
        <v>152</v>
      </c>
      <c r="F150" s="120">
        <f t="shared" ref="F150:G150" si="34">SUM(F151:F154)</f>
        <v>0</v>
      </c>
      <c r="G150" s="155">
        <f t="shared" si="34"/>
        <v>0</v>
      </c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</row>
    <row r="151" spans="1:27" ht="19.399999999999999" customHeight="1" x14ac:dyDescent="0.35">
      <c r="A151" s="152"/>
      <c r="B151" s="121"/>
      <c r="C151" s="121"/>
      <c r="D151" s="122" t="s">
        <v>10</v>
      </c>
      <c r="E151" s="123" t="s">
        <v>153</v>
      </c>
      <c r="F151" s="124">
        <v>0</v>
      </c>
      <c r="G151" s="153">
        <v>0</v>
      </c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</row>
    <row r="152" spans="1:27" ht="19.399999999999999" customHeight="1" x14ac:dyDescent="0.35">
      <c r="A152" s="152"/>
      <c r="B152" s="121"/>
      <c r="C152" s="121"/>
      <c r="D152" s="122" t="s">
        <v>12</v>
      </c>
      <c r="E152" s="123" t="s">
        <v>154</v>
      </c>
      <c r="F152" s="124">
        <v>0</v>
      </c>
      <c r="G152" s="153">
        <v>0</v>
      </c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</row>
    <row r="153" spans="1:27" ht="19.399999999999999" customHeight="1" x14ac:dyDescent="0.35">
      <c r="A153" s="152"/>
      <c r="B153" s="121"/>
      <c r="C153" s="121"/>
      <c r="D153" s="122" t="s">
        <v>37</v>
      </c>
      <c r="E153" s="123" t="s">
        <v>155</v>
      </c>
      <c r="F153" s="124">
        <v>0</v>
      </c>
      <c r="G153" s="153">
        <v>0</v>
      </c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</row>
    <row r="154" spans="1:27" ht="19.399999999999999" customHeight="1" x14ac:dyDescent="0.35">
      <c r="A154" s="152"/>
      <c r="B154" s="121"/>
      <c r="C154" s="121"/>
      <c r="D154" s="122" t="s">
        <v>39</v>
      </c>
      <c r="E154" s="123" t="s">
        <v>156</v>
      </c>
      <c r="F154" s="124">
        <v>0</v>
      </c>
      <c r="G154" s="153">
        <v>0</v>
      </c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</row>
    <row r="155" spans="1:27" ht="33.65" customHeight="1" thickBot="1" x14ac:dyDescent="0.4">
      <c r="A155" s="305" t="s">
        <v>481</v>
      </c>
      <c r="B155" s="306"/>
      <c r="C155" s="306"/>
      <c r="D155" s="306"/>
      <c r="E155" s="307" t="s">
        <v>157</v>
      </c>
      <c r="F155" s="175">
        <f t="shared" ref="F155:G155" si="35">+F150+F149+F148</f>
        <v>0</v>
      </c>
      <c r="G155" s="176">
        <f t="shared" si="35"/>
        <v>0</v>
      </c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</row>
    <row r="156" spans="1:27" ht="30.65" customHeight="1" thickBot="1" x14ac:dyDescent="0.4">
      <c r="A156" s="184" t="s">
        <v>78</v>
      </c>
      <c r="B156" s="295" t="s">
        <v>158</v>
      </c>
      <c r="C156" s="295"/>
      <c r="D156" s="295"/>
      <c r="E156" s="295"/>
      <c r="F156" s="185">
        <v>3829.88</v>
      </c>
      <c r="G156" s="186">
        <v>5678.86</v>
      </c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</row>
    <row r="157" spans="1:27" ht="37.75" customHeight="1" x14ac:dyDescent="0.35">
      <c r="A157" s="174" t="s">
        <v>134</v>
      </c>
      <c r="B157" s="293" t="s">
        <v>159</v>
      </c>
      <c r="C157" s="293"/>
      <c r="D157" s="293"/>
      <c r="E157" s="293"/>
      <c r="F157" s="293"/>
      <c r="G157" s="294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</row>
    <row r="158" spans="1:27" ht="19.399999999999999" customHeight="1" x14ac:dyDescent="0.35">
      <c r="A158" s="150"/>
      <c r="B158" s="130"/>
      <c r="C158" s="130" t="s">
        <v>8</v>
      </c>
      <c r="D158" s="130"/>
      <c r="E158" s="139" t="s">
        <v>160</v>
      </c>
      <c r="F158" s="140">
        <f t="shared" ref="F158:G158" si="36">SUM(F159:F162)</f>
        <v>0</v>
      </c>
      <c r="G158" s="151">
        <f t="shared" si="36"/>
        <v>0</v>
      </c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</row>
    <row r="159" spans="1:27" ht="19.399999999999999" customHeight="1" x14ac:dyDescent="0.35">
      <c r="A159" s="152"/>
      <c r="B159" s="121"/>
      <c r="C159" s="121"/>
      <c r="D159" s="122" t="s">
        <v>10</v>
      </c>
      <c r="E159" s="123" t="s">
        <v>161</v>
      </c>
      <c r="F159" s="124">
        <v>0</v>
      </c>
      <c r="G159" s="153">
        <v>0</v>
      </c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</row>
    <row r="160" spans="1:27" ht="19.399999999999999" customHeight="1" x14ac:dyDescent="0.35">
      <c r="A160" s="152"/>
      <c r="B160" s="121"/>
      <c r="C160" s="121"/>
      <c r="D160" s="122" t="s">
        <v>12</v>
      </c>
      <c r="E160" s="123" t="s">
        <v>162</v>
      </c>
      <c r="F160" s="124">
        <v>0</v>
      </c>
      <c r="G160" s="153">
        <v>0</v>
      </c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</row>
    <row r="161" spans="1:27" ht="19.399999999999999" customHeight="1" x14ac:dyDescent="0.35">
      <c r="A161" s="152"/>
      <c r="B161" s="121"/>
      <c r="C161" s="121"/>
      <c r="D161" s="122" t="s">
        <v>37</v>
      </c>
      <c r="E161" s="123" t="s">
        <v>163</v>
      </c>
      <c r="F161" s="124">
        <v>0</v>
      </c>
      <c r="G161" s="153">
        <v>0</v>
      </c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</row>
    <row r="162" spans="1:27" ht="19.399999999999999" customHeight="1" x14ac:dyDescent="0.35">
      <c r="A162" s="152"/>
      <c r="B162" s="121"/>
      <c r="C162" s="121"/>
      <c r="D162" s="122" t="s">
        <v>39</v>
      </c>
      <c r="E162" s="123" t="s">
        <v>164</v>
      </c>
      <c r="F162" s="124">
        <v>0</v>
      </c>
      <c r="G162" s="153">
        <v>0</v>
      </c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</row>
    <row r="163" spans="1:27" ht="19.399999999999999" customHeight="1" x14ac:dyDescent="0.35">
      <c r="A163" s="154"/>
      <c r="B163" s="118"/>
      <c r="C163" s="118" t="s">
        <v>14</v>
      </c>
      <c r="D163" s="118"/>
      <c r="E163" s="119" t="s">
        <v>165</v>
      </c>
      <c r="F163" s="120">
        <v>0</v>
      </c>
      <c r="G163" s="155">
        <v>0</v>
      </c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</row>
    <row r="164" spans="1:27" ht="19.399999999999999" customHeight="1" x14ac:dyDescent="0.35">
      <c r="A164" s="154"/>
      <c r="B164" s="118"/>
      <c r="C164" s="118" t="s">
        <v>18</v>
      </c>
      <c r="D164" s="118"/>
      <c r="E164" s="119" t="s">
        <v>166</v>
      </c>
      <c r="F164" s="120">
        <v>0</v>
      </c>
      <c r="G164" s="155">
        <v>0</v>
      </c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</row>
    <row r="165" spans="1:27" ht="19.399999999999999" customHeight="1" x14ac:dyDescent="0.35">
      <c r="A165" s="154"/>
      <c r="B165" s="118"/>
      <c r="C165" s="118" t="s">
        <v>22</v>
      </c>
      <c r="D165" s="118"/>
      <c r="E165" s="119" t="s">
        <v>167</v>
      </c>
      <c r="F165" s="120">
        <v>0</v>
      </c>
      <c r="G165" s="155">
        <v>0</v>
      </c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</row>
    <row r="166" spans="1:27" ht="19.399999999999999" customHeight="1" x14ac:dyDescent="0.35">
      <c r="A166" s="154"/>
      <c r="B166" s="118"/>
      <c r="C166" s="118" t="s">
        <v>26</v>
      </c>
      <c r="D166" s="118"/>
      <c r="E166" s="119" t="s">
        <v>168</v>
      </c>
      <c r="F166" s="120">
        <v>0</v>
      </c>
      <c r="G166" s="155">
        <v>0</v>
      </c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</row>
    <row r="167" spans="1:27" ht="19.399999999999999" customHeight="1" x14ac:dyDescent="0.35">
      <c r="A167" s="154"/>
      <c r="B167" s="118"/>
      <c r="C167" s="118" t="s">
        <v>30</v>
      </c>
      <c r="D167" s="118"/>
      <c r="E167" s="119" t="s">
        <v>89</v>
      </c>
      <c r="F167" s="163"/>
      <c r="G167" s="187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</row>
    <row r="168" spans="1:27" ht="19.399999999999999" customHeight="1" x14ac:dyDescent="0.35">
      <c r="A168" s="154"/>
      <c r="B168" s="118"/>
      <c r="C168" s="118" t="s">
        <v>33</v>
      </c>
      <c r="D168" s="118"/>
      <c r="E168" s="119" t="s">
        <v>169</v>
      </c>
      <c r="F168" s="120">
        <f t="shared" ref="F168:G168" si="37">SUM(F169:F171)</f>
        <v>0</v>
      </c>
      <c r="G168" s="155">
        <f t="shared" si="37"/>
        <v>0</v>
      </c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</row>
    <row r="169" spans="1:27" ht="19.399999999999999" customHeight="1" x14ac:dyDescent="0.35">
      <c r="A169" s="152"/>
      <c r="B169" s="121"/>
      <c r="C169" s="121"/>
      <c r="D169" s="122" t="s">
        <v>10</v>
      </c>
      <c r="E169" s="123" t="s">
        <v>170</v>
      </c>
      <c r="F169" s="124">
        <v>0</v>
      </c>
      <c r="G169" s="153">
        <v>0</v>
      </c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</row>
    <row r="170" spans="1:27" ht="19.399999999999999" customHeight="1" x14ac:dyDescent="0.35">
      <c r="A170" s="152"/>
      <c r="B170" s="121"/>
      <c r="C170" s="121"/>
      <c r="D170" s="122" t="s">
        <v>12</v>
      </c>
      <c r="E170" s="123" t="s">
        <v>171</v>
      </c>
      <c r="F170" s="124">
        <v>0</v>
      </c>
      <c r="G170" s="153">
        <v>0</v>
      </c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</row>
    <row r="171" spans="1:27" ht="19.399999999999999" customHeight="1" x14ac:dyDescent="0.35">
      <c r="A171" s="152"/>
      <c r="B171" s="121"/>
      <c r="C171" s="121"/>
      <c r="D171" s="122" t="s">
        <v>37</v>
      </c>
      <c r="E171" s="123" t="s">
        <v>172</v>
      </c>
      <c r="F171" s="124">
        <v>0</v>
      </c>
      <c r="G171" s="153">
        <v>0</v>
      </c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</row>
    <row r="172" spans="1:27" ht="19.399999999999999" customHeight="1" x14ac:dyDescent="0.35">
      <c r="A172" s="154"/>
      <c r="B172" s="118"/>
      <c r="C172" s="118" t="s">
        <v>99</v>
      </c>
      <c r="D172" s="118"/>
      <c r="E172" s="119" t="s">
        <v>173</v>
      </c>
      <c r="F172" s="120">
        <v>0</v>
      </c>
      <c r="G172" s="155">
        <v>0</v>
      </c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</row>
    <row r="173" spans="1:27" ht="19.399999999999999" customHeight="1" x14ac:dyDescent="0.35">
      <c r="A173" s="154"/>
      <c r="B173" s="118"/>
      <c r="C173" s="118" t="s">
        <v>100</v>
      </c>
      <c r="D173" s="118"/>
      <c r="E173" s="119" t="s">
        <v>174</v>
      </c>
      <c r="F173" s="120">
        <f t="shared" ref="F173:G173" si="38">SUM(F174:F181)</f>
        <v>5421.8700000000008</v>
      </c>
      <c r="G173" s="155">
        <f t="shared" si="38"/>
        <v>0</v>
      </c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</row>
    <row r="174" spans="1:27" ht="19.399999999999999" customHeight="1" x14ac:dyDescent="0.35">
      <c r="A174" s="152"/>
      <c r="B174" s="121"/>
      <c r="C174" s="121"/>
      <c r="D174" s="122" t="s">
        <v>10</v>
      </c>
      <c r="E174" s="123" t="s">
        <v>175</v>
      </c>
      <c r="F174" s="124">
        <v>0</v>
      </c>
      <c r="G174" s="153">
        <v>0</v>
      </c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</row>
    <row r="175" spans="1:27" ht="19.399999999999999" customHeight="1" x14ac:dyDescent="0.35">
      <c r="A175" s="152"/>
      <c r="B175" s="121"/>
      <c r="C175" s="121"/>
      <c r="D175" s="122" t="s">
        <v>12</v>
      </c>
      <c r="E175" s="123" t="s">
        <v>176</v>
      </c>
      <c r="F175" s="124">
        <v>2219.7600000000002</v>
      </c>
      <c r="G175" s="153">
        <v>0</v>
      </c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</row>
    <row r="176" spans="1:27" ht="19.399999999999999" customHeight="1" x14ac:dyDescent="0.35">
      <c r="A176" s="152"/>
      <c r="B176" s="121"/>
      <c r="C176" s="121"/>
      <c r="D176" s="122" t="s">
        <v>37</v>
      </c>
      <c r="E176" s="123" t="s">
        <v>177</v>
      </c>
      <c r="F176" s="124">
        <v>428.54</v>
      </c>
      <c r="G176" s="153">
        <v>0</v>
      </c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</row>
    <row r="177" spans="1:27" ht="19.399999999999999" customHeight="1" x14ac:dyDescent="0.35">
      <c r="A177" s="152"/>
      <c r="B177" s="121"/>
      <c r="C177" s="121"/>
      <c r="D177" s="122" t="s">
        <v>39</v>
      </c>
      <c r="E177" s="123" t="s">
        <v>178</v>
      </c>
      <c r="F177" s="124">
        <f>128.57+75</f>
        <v>203.57</v>
      </c>
      <c r="G177" s="153">
        <v>0</v>
      </c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</row>
    <row r="178" spans="1:27" ht="19.399999999999999" customHeight="1" x14ac:dyDescent="0.35">
      <c r="A178" s="152"/>
      <c r="B178" s="121"/>
      <c r="C178" s="121"/>
      <c r="D178" s="122" t="s">
        <v>59</v>
      </c>
      <c r="E178" s="123" t="s">
        <v>179</v>
      </c>
      <c r="F178" s="124">
        <v>0</v>
      </c>
      <c r="G178" s="153">
        <v>0</v>
      </c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</row>
    <row r="179" spans="1:27" ht="19.399999999999999" customHeight="1" x14ac:dyDescent="0.35">
      <c r="A179" s="152"/>
      <c r="B179" s="121"/>
      <c r="C179" s="121"/>
      <c r="D179" s="122" t="s">
        <v>61</v>
      </c>
      <c r="E179" s="123" t="s">
        <v>180</v>
      </c>
      <c r="F179" s="124">
        <f>720+1850</f>
        <v>2570</v>
      </c>
      <c r="G179" s="153">
        <v>0</v>
      </c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</row>
    <row r="180" spans="1:27" ht="19.399999999999999" customHeight="1" x14ac:dyDescent="0.35">
      <c r="A180" s="152"/>
      <c r="B180" s="121"/>
      <c r="C180" s="121"/>
      <c r="D180" s="122" t="s">
        <v>108</v>
      </c>
      <c r="E180" s="123" t="s">
        <v>181</v>
      </c>
      <c r="F180" s="124">
        <v>0</v>
      </c>
      <c r="G180" s="153">
        <v>0</v>
      </c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</row>
    <row r="181" spans="1:27" ht="19.399999999999999" customHeight="1" x14ac:dyDescent="0.35">
      <c r="A181" s="152"/>
      <c r="B181" s="121"/>
      <c r="C181" s="121"/>
      <c r="D181" s="122" t="s">
        <v>182</v>
      </c>
      <c r="E181" s="123" t="s">
        <v>183</v>
      </c>
      <c r="F181" s="124">
        <v>0</v>
      </c>
      <c r="G181" s="153">
        <v>0</v>
      </c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</row>
    <row r="182" spans="1:27" ht="19.399999999999999" customHeight="1" x14ac:dyDescent="0.35">
      <c r="A182" s="154"/>
      <c r="B182" s="118"/>
      <c r="C182" s="118" t="s">
        <v>110</v>
      </c>
      <c r="D182" s="118"/>
      <c r="E182" s="119" t="s">
        <v>184</v>
      </c>
      <c r="F182" s="120">
        <f t="shared" ref="F182:G182" si="39">SUM(F183:F185)</f>
        <v>5935</v>
      </c>
      <c r="G182" s="155">
        <f t="shared" si="39"/>
        <v>0</v>
      </c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</row>
    <row r="183" spans="1:27" ht="19.399999999999999" customHeight="1" x14ac:dyDescent="0.35">
      <c r="A183" s="152"/>
      <c r="B183" s="121"/>
      <c r="C183" s="121"/>
      <c r="D183" s="122" t="s">
        <v>10</v>
      </c>
      <c r="E183" s="123" t="s">
        <v>185</v>
      </c>
      <c r="F183" s="124">
        <v>5935</v>
      </c>
      <c r="G183" s="153">
        <v>0</v>
      </c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</row>
    <row r="184" spans="1:27" ht="19.399999999999999" customHeight="1" x14ac:dyDescent="0.35">
      <c r="A184" s="152"/>
      <c r="B184" s="121"/>
      <c r="C184" s="121"/>
      <c r="D184" s="122" t="s">
        <v>12</v>
      </c>
      <c r="E184" s="123" t="s">
        <v>186</v>
      </c>
      <c r="F184" s="124">
        <v>0</v>
      </c>
      <c r="G184" s="153">
        <v>0</v>
      </c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</row>
    <row r="185" spans="1:27" ht="19.399999999999999" customHeight="1" x14ac:dyDescent="0.35">
      <c r="A185" s="152"/>
      <c r="B185" s="121"/>
      <c r="C185" s="121"/>
      <c r="D185" s="122" t="s">
        <v>37</v>
      </c>
      <c r="E185" s="123" t="s">
        <v>187</v>
      </c>
      <c r="F185" s="124">
        <v>0</v>
      </c>
      <c r="G185" s="153">
        <v>0</v>
      </c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</row>
    <row r="186" spans="1:27" ht="19.399999999999999" customHeight="1" x14ac:dyDescent="0.35">
      <c r="A186" s="154"/>
      <c r="B186" s="118"/>
      <c r="C186" s="118" t="s">
        <v>112</v>
      </c>
      <c r="D186" s="118"/>
      <c r="E186" s="119" t="s">
        <v>188</v>
      </c>
      <c r="F186" s="120">
        <v>0</v>
      </c>
      <c r="G186" s="155">
        <v>0</v>
      </c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</row>
    <row r="187" spans="1:27" ht="19.399999999999999" customHeight="1" x14ac:dyDescent="0.35">
      <c r="A187" s="154"/>
      <c r="B187" s="118"/>
      <c r="C187" s="118" t="s">
        <v>114</v>
      </c>
      <c r="D187" s="118"/>
      <c r="E187" s="119" t="s">
        <v>189</v>
      </c>
      <c r="F187" s="120">
        <f t="shared" ref="F187:G187" si="40">SUM(F188:F192)</f>
        <v>0</v>
      </c>
      <c r="G187" s="155">
        <f t="shared" si="40"/>
        <v>0</v>
      </c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</row>
    <row r="188" spans="1:27" ht="19.399999999999999" customHeight="1" x14ac:dyDescent="0.35">
      <c r="A188" s="152"/>
      <c r="B188" s="121"/>
      <c r="C188" s="121"/>
      <c r="D188" s="122" t="s">
        <v>10</v>
      </c>
      <c r="E188" s="123" t="s">
        <v>190</v>
      </c>
      <c r="F188" s="124">
        <v>0</v>
      </c>
      <c r="G188" s="153">
        <v>0</v>
      </c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</row>
    <row r="189" spans="1:27" ht="19.399999999999999" customHeight="1" x14ac:dyDescent="0.35">
      <c r="A189" s="152"/>
      <c r="B189" s="121"/>
      <c r="C189" s="121"/>
      <c r="D189" s="122" t="s">
        <v>12</v>
      </c>
      <c r="E189" s="123" t="s">
        <v>191</v>
      </c>
      <c r="F189" s="124">
        <v>0</v>
      </c>
      <c r="G189" s="153">
        <v>0</v>
      </c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</row>
    <row r="190" spans="1:27" ht="19.399999999999999" customHeight="1" x14ac:dyDescent="0.35">
      <c r="A190" s="152"/>
      <c r="B190" s="121"/>
      <c r="C190" s="121"/>
      <c r="D190" s="122" t="s">
        <v>37</v>
      </c>
      <c r="E190" s="123" t="s">
        <v>192</v>
      </c>
      <c r="F190" s="124">
        <v>0</v>
      </c>
      <c r="G190" s="153">
        <v>0</v>
      </c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</row>
    <row r="191" spans="1:27" ht="19.399999999999999" customHeight="1" x14ac:dyDescent="0.35">
      <c r="A191" s="152"/>
      <c r="B191" s="121"/>
      <c r="C191" s="121"/>
      <c r="D191" s="122" t="s">
        <v>39</v>
      </c>
      <c r="E191" s="123" t="s">
        <v>193</v>
      </c>
      <c r="F191" s="124">
        <v>0</v>
      </c>
      <c r="G191" s="153">
        <v>0</v>
      </c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</row>
    <row r="192" spans="1:27" ht="19.399999999999999" customHeight="1" x14ac:dyDescent="0.35">
      <c r="A192" s="152"/>
      <c r="B192" s="121"/>
      <c r="C192" s="121"/>
      <c r="D192" s="122" t="s">
        <v>59</v>
      </c>
      <c r="E192" s="123" t="s">
        <v>194</v>
      </c>
      <c r="F192" s="124">
        <v>0</v>
      </c>
      <c r="G192" s="153">
        <v>0</v>
      </c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</row>
    <row r="193" spans="1:32" ht="25.4" customHeight="1" thickBot="1" x14ac:dyDescent="0.4">
      <c r="A193" s="297" t="s">
        <v>482</v>
      </c>
      <c r="B193" s="298"/>
      <c r="C193" s="298"/>
      <c r="D193" s="298"/>
      <c r="E193" s="298" t="s">
        <v>157</v>
      </c>
      <c r="F193" s="192">
        <f t="shared" ref="F193:G193" si="41">+F158+F163+F164+F165+F166+F167+F168+F172+F173+F182+F186+F187</f>
        <v>11356.87</v>
      </c>
      <c r="G193" s="193">
        <f t="shared" si="41"/>
        <v>0</v>
      </c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</row>
    <row r="194" spans="1:32" ht="29.5" customHeight="1" thickBot="1" x14ac:dyDescent="0.4">
      <c r="A194" s="190" t="s">
        <v>195</v>
      </c>
      <c r="B194" s="296" t="s">
        <v>196</v>
      </c>
      <c r="C194" s="296"/>
      <c r="D194" s="296"/>
      <c r="E194" s="296"/>
      <c r="F194" s="183">
        <v>0</v>
      </c>
      <c r="G194" s="191">
        <v>0</v>
      </c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</row>
    <row r="195" spans="1:32" ht="33" customHeight="1" thickBot="1" x14ac:dyDescent="0.4">
      <c r="A195" s="334" t="s">
        <v>197</v>
      </c>
      <c r="B195" s="335"/>
      <c r="C195" s="335"/>
      <c r="D195" s="335"/>
      <c r="E195" s="335"/>
      <c r="F195" s="188">
        <f t="shared" ref="F195:G195" si="42">+F146+F155+F156+F193+F194</f>
        <v>727379.85</v>
      </c>
      <c r="G195" s="189">
        <f t="shared" si="42"/>
        <v>964379.97</v>
      </c>
      <c r="H195" s="321"/>
      <c r="I195" s="322"/>
      <c r="J195" s="322"/>
      <c r="K195" s="322"/>
      <c r="L195" s="322"/>
      <c r="M195" s="137"/>
      <c r="N195" s="137"/>
      <c r="O195" s="321"/>
      <c r="P195" s="322"/>
      <c r="Q195" s="322"/>
      <c r="R195" s="322"/>
      <c r="S195" s="322"/>
      <c r="T195" s="137"/>
      <c r="U195" s="137"/>
      <c r="V195" s="321"/>
      <c r="W195" s="322"/>
      <c r="X195" s="322"/>
      <c r="Y195" s="322"/>
      <c r="Z195" s="322"/>
      <c r="AA195" s="137"/>
      <c r="AB195" s="135"/>
      <c r="AC195" s="135"/>
      <c r="AD195" s="135"/>
      <c r="AE195" s="135"/>
      <c r="AF195" s="135"/>
    </row>
    <row r="196" spans="1:32" ht="19.399999999999999" customHeight="1" x14ac:dyDescent="0.35">
      <c r="A196" s="134"/>
      <c r="B196" s="134"/>
      <c r="C196" s="134"/>
      <c r="D196" s="134"/>
      <c r="E196" s="135"/>
      <c r="F196" s="136"/>
      <c r="G196" s="136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5"/>
      <c r="AC196" s="135"/>
      <c r="AD196" s="135"/>
      <c r="AE196" s="135"/>
      <c r="AF196" s="135"/>
    </row>
    <row r="197" spans="1:32" ht="19.399999999999999" customHeight="1" x14ac:dyDescent="0.35">
      <c r="A197" s="134"/>
      <c r="B197" s="134"/>
      <c r="C197" s="134"/>
      <c r="D197" s="134"/>
      <c r="E197" s="135"/>
      <c r="F197" s="136"/>
      <c r="G197" s="136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</row>
    <row r="198" spans="1:32" ht="19.399999999999999" customHeight="1" x14ac:dyDescent="0.35">
      <c r="A198" s="134"/>
      <c r="B198" s="134"/>
      <c r="C198" s="134"/>
      <c r="D198" s="134"/>
      <c r="E198" s="135"/>
      <c r="F198" s="136"/>
      <c r="G198" s="136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</row>
    <row r="199" spans="1:32" ht="19.399999999999999" customHeight="1" x14ac:dyDescent="0.35">
      <c r="A199" s="134"/>
      <c r="B199" s="134"/>
      <c r="C199" s="134"/>
      <c r="D199" s="134"/>
      <c r="E199" s="135"/>
      <c r="F199" s="136"/>
      <c r="G199" s="136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</row>
    <row r="200" spans="1:32" ht="19.399999999999999" customHeight="1" x14ac:dyDescent="0.35">
      <c r="A200" s="134"/>
      <c r="B200" s="134"/>
      <c r="C200" s="134"/>
      <c r="D200" s="134"/>
      <c r="E200" s="135"/>
      <c r="F200" s="136"/>
      <c r="G200" s="136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</row>
    <row r="201" spans="1:32" ht="19.399999999999999" customHeight="1" x14ac:dyDescent="0.35">
      <c r="A201" s="134"/>
      <c r="B201" s="134"/>
      <c r="C201" s="134"/>
      <c r="D201" s="134"/>
      <c r="E201" s="135"/>
      <c r="F201" s="136"/>
      <c r="G201" s="136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</row>
    <row r="202" spans="1:32" ht="19.399999999999999" customHeight="1" x14ac:dyDescent="0.35">
      <c r="A202" s="134"/>
      <c r="B202" s="134"/>
      <c r="C202" s="134"/>
      <c r="D202" s="134"/>
      <c r="E202" s="135"/>
      <c r="F202" s="136"/>
      <c r="G202" s="136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</row>
    <row r="203" spans="1:32" ht="19.399999999999999" customHeight="1" x14ac:dyDescent="0.35">
      <c r="A203" s="134"/>
      <c r="B203" s="134"/>
      <c r="C203" s="134"/>
      <c r="D203" s="134"/>
      <c r="E203" s="135"/>
      <c r="F203" s="136"/>
      <c r="G203" s="136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</row>
    <row r="204" spans="1:32" ht="19.399999999999999" customHeight="1" x14ac:dyDescent="0.35">
      <c r="A204" s="134"/>
      <c r="B204" s="134"/>
      <c r="C204" s="134"/>
      <c r="D204" s="134"/>
      <c r="E204" s="135"/>
      <c r="F204" s="136"/>
      <c r="G204" s="136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</row>
    <row r="205" spans="1:32" ht="19.399999999999999" customHeight="1" x14ac:dyDescent="0.35">
      <c r="A205" s="134"/>
      <c r="B205" s="134"/>
      <c r="C205" s="134"/>
      <c r="D205" s="134"/>
      <c r="E205" s="135"/>
      <c r="F205" s="136"/>
      <c r="G205" s="136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</row>
    <row r="206" spans="1:32" ht="19.399999999999999" customHeight="1" x14ac:dyDescent="0.35">
      <c r="A206" s="134"/>
      <c r="B206" s="134"/>
      <c r="C206" s="134"/>
      <c r="D206" s="134"/>
      <c r="E206" s="135"/>
      <c r="F206" s="136"/>
      <c r="G206" s="136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</row>
    <row r="207" spans="1:32" ht="19.399999999999999" customHeight="1" x14ac:dyDescent="0.35">
      <c r="A207" s="134"/>
      <c r="B207" s="134"/>
      <c r="C207" s="134"/>
      <c r="D207" s="134"/>
      <c r="E207" s="135"/>
      <c r="F207" s="136"/>
      <c r="G207" s="136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</row>
    <row r="208" spans="1:32" ht="19.399999999999999" customHeight="1" x14ac:dyDescent="0.35">
      <c r="A208" s="134"/>
      <c r="B208" s="134"/>
      <c r="C208" s="134"/>
      <c r="D208" s="134"/>
      <c r="E208" s="135"/>
      <c r="F208" s="136"/>
      <c r="G208" s="136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</row>
    <row r="209" spans="1:27" ht="19.399999999999999" customHeight="1" x14ac:dyDescent="0.35">
      <c r="A209" s="134"/>
      <c r="B209" s="134"/>
      <c r="C209" s="134"/>
      <c r="D209" s="134"/>
      <c r="E209" s="135"/>
      <c r="F209" s="136"/>
      <c r="G209" s="136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</row>
    <row r="210" spans="1:27" ht="19.399999999999999" customHeight="1" x14ac:dyDescent="0.35">
      <c r="A210" s="134"/>
      <c r="B210" s="134"/>
      <c r="C210" s="134"/>
      <c r="D210" s="134"/>
      <c r="E210" s="135"/>
      <c r="F210" s="136"/>
      <c r="G210" s="136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</row>
    <row r="211" spans="1:27" ht="19.399999999999999" customHeight="1" x14ac:dyDescent="0.35">
      <c r="A211" s="134"/>
      <c r="B211" s="134"/>
      <c r="C211" s="134"/>
      <c r="D211" s="134"/>
      <c r="E211" s="135"/>
      <c r="F211" s="136"/>
      <c r="G211" s="136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</row>
    <row r="212" spans="1:27" ht="19.399999999999999" customHeight="1" x14ac:dyDescent="0.35">
      <c r="A212" s="134"/>
      <c r="B212" s="134"/>
      <c r="C212" s="134"/>
      <c r="D212" s="134"/>
      <c r="E212" s="135"/>
      <c r="F212" s="136"/>
      <c r="G212" s="136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</row>
    <row r="213" spans="1:27" ht="19.399999999999999" customHeight="1" x14ac:dyDescent="0.35">
      <c r="A213" s="134"/>
      <c r="B213" s="134"/>
      <c r="C213" s="134"/>
      <c r="D213" s="134"/>
      <c r="E213" s="135"/>
      <c r="F213" s="136"/>
      <c r="G213" s="136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</row>
    <row r="214" spans="1:27" ht="19.399999999999999" customHeight="1" x14ac:dyDescent="0.35">
      <c r="A214" s="134"/>
      <c r="B214" s="134"/>
      <c r="C214" s="134"/>
      <c r="D214" s="134"/>
      <c r="E214" s="135"/>
      <c r="F214" s="136"/>
      <c r="G214" s="136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</row>
    <row r="215" spans="1:27" ht="19.399999999999999" customHeight="1" x14ac:dyDescent="0.35">
      <c r="A215" s="134"/>
      <c r="B215" s="134"/>
      <c r="C215" s="134"/>
      <c r="D215" s="134"/>
      <c r="E215" s="135"/>
      <c r="F215" s="136"/>
      <c r="G215" s="136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</row>
    <row r="216" spans="1:27" ht="19.399999999999999" customHeight="1" x14ac:dyDescent="0.35">
      <c r="A216" s="134"/>
      <c r="B216" s="134"/>
      <c r="C216" s="134"/>
      <c r="D216" s="134"/>
      <c r="E216" s="135"/>
      <c r="F216" s="136"/>
      <c r="G216" s="136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</row>
    <row r="217" spans="1:27" ht="19.399999999999999" customHeight="1" x14ac:dyDescent="0.35">
      <c r="A217" s="134"/>
      <c r="B217" s="134"/>
      <c r="C217" s="134"/>
      <c r="D217" s="134"/>
      <c r="E217" s="135"/>
      <c r="F217" s="136"/>
      <c r="G217" s="136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</row>
    <row r="218" spans="1:27" ht="19.399999999999999" customHeight="1" x14ac:dyDescent="0.35">
      <c r="A218" s="134"/>
      <c r="B218" s="134"/>
      <c r="C218" s="134"/>
      <c r="D218" s="134"/>
      <c r="E218" s="135"/>
      <c r="F218" s="136"/>
      <c r="G218" s="136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</row>
    <row r="219" spans="1:27" ht="19.399999999999999" customHeight="1" x14ac:dyDescent="0.35">
      <c r="A219" s="134"/>
      <c r="B219" s="134"/>
      <c r="C219" s="134"/>
      <c r="D219" s="134"/>
      <c r="E219" s="135"/>
      <c r="F219" s="136"/>
      <c r="G219" s="136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</row>
    <row r="220" spans="1:27" ht="19.399999999999999" customHeight="1" x14ac:dyDescent="0.35">
      <c r="A220" s="134"/>
      <c r="B220" s="134"/>
      <c r="C220" s="134"/>
      <c r="D220" s="134"/>
      <c r="E220" s="135"/>
      <c r="F220" s="136"/>
      <c r="G220" s="136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</row>
    <row r="221" spans="1:27" ht="19.399999999999999" customHeight="1" x14ac:dyDescent="0.35">
      <c r="A221" s="134"/>
      <c r="B221" s="134"/>
      <c r="C221" s="134"/>
      <c r="D221" s="134"/>
      <c r="E221" s="135"/>
      <c r="F221" s="136"/>
      <c r="G221" s="136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</row>
    <row r="222" spans="1:27" ht="19.399999999999999" customHeight="1" x14ac:dyDescent="0.35">
      <c r="A222" s="134"/>
      <c r="B222" s="134"/>
      <c r="C222" s="134"/>
      <c r="D222" s="134"/>
      <c r="E222" s="135"/>
      <c r="F222" s="136"/>
      <c r="G222" s="136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</row>
    <row r="223" spans="1:27" ht="19.399999999999999" customHeight="1" x14ac:dyDescent="0.35">
      <c r="A223" s="134"/>
      <c r="B223" s="134"/>
      <c r="C223" s="134"/>
      <c r="D223" s="134"/>
      <c r="E223" s="135"/>
      <c r="F223" s="136"/>
      <c r="G223" s="136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</row>
    <row r="224" spans="1:27" ht="19.399999999999999" customHeight="1" x14ac:dyDescent="0.35">
      <c r="A224" s="134"/>
      <c r="B224" s="134"/>
      <c r="C224" s="134"/>
      <c r="D224" s="134"/>
      <c r="E224" s="135"/>
      <c r="F224" s="136"/>
      <c r="G224" s="136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</row>
    <row r="225" spans="1:27" ht="19.399999999999999" customHeight="1" x14ac:dyDescent="0.35">
      <c r="A225" s="134"/>
      <c r="B225" s="134"/>
      <c r="C225" s="134"/>
      <c r="D225" s="134"/>
      <c r="E225" s="135"/>
      <c r="F225" s="136"/>
      <c r="G225" s="136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</row>
    <row r="226" spans="1:27" ht="19.399999999999999" customHeight="1" x14ac:dyDescent="0.35">
      <c r="A226" s="134"/>
      <c r="B226" s="134"/>
      <c r="C226" s="134"/>
      <c r="D226" s="134"/>
      <c r="E226" s="135"/>
      <c r="F226" s="136"/>
      <c r="G226" s="136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</row>
    <row r="227" spans="1:27" ht="19.399999999999999" customHeight="1" x14ac:dyDescent="0.35">
      <c r="A227" s="134"/>
      <c r="B227" s="134"/>
      <c r="C227" s="134"/>
      <c r="D227" s="134"/>
      <c r="E227" s="135"/>
      <c r="F227" s="136"/>
      <c r="G227" s="136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</row>
    <row r="228" spans="1:27" ht="19.399999999999999" customHeight="1" x14ac:dyDescent="0.35">
      <c r="A228" s="134"/>
      <c r="B228" s="134"/>
      <c r="C228" s="134"/>
      <c r="D228" s="134"/>
      <c r="E228" s="135"/>
      <c r="F228" s="136"/>
      <c r="G228" s="136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</row>
    <row r="229" spans="1:27" ht="19.399999999999999" customHeight="1" x14ac:dyDescent="0.35">
      <c r="A229" s="134"/>
      <c r="B229" s="134"/>
      <c r="C229" s="134"/>
      <c r="D229" s="134"/>
      <c r="E229" s="135"/>
      <c r="F229" s="136"/>
      <c r="G229" s="136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</row>
    <row r="230" spans="1:27" ht="19.399999999999999" customHeight="1" x14ac:dyDescent="0.35">
      <c r="A230" s="134"/>
      <c r="B230" s="134"/>
      <c r="C230" s="134"/>
      <c r="D230" s="134"/>
      <c r="E230" s="135"/>
      <c r="F230" s="136"/>
      <c r="G230" s="136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</row>
    <row r="231" spans="1:27" ht="19.399999999999999" customHeight="1" x14ac:dyDescent="0.35">
      <c r="A231" s="134"/>
      <c r="B231" s="134"/>
      <c r="C231" s="134"/>
      <c r="D231" s="134"/>
      <c r="E231" s="135"/>
      <c r="F231" s="136"/>
      <c r="G231" s="136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</row>
    <row r="232" spans="1:27" ht="19.399999999999999" customHeight="1" x14ac:dyDescent="0.35">
      <c r="A232" s="134"/>
      <c r="B232" s="134"/>
      <c r="C232" s="134"/>
      <c r="D232" s="134"/>
      <c r="E232" s="135"/>
      <c r="F232" s="136"/>
      <c r="G232" s="136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</row>
    <row r="233" spans="1:27" ht="19.399999999999999" customHeight="1" x14ac:dyDescent="0.35">
      <c r="A233" s="134"/>
      <c r="B233" s="134"/>
      <c r="C233" s="134"/>
      <c r="D233" s="134"/>
      <c r="E233" s="135"/>
      <c r="F233" s="136"/>
      <c r="G233" s="136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</row>
    <row r="234" spans="1:27" ht="19.399999999999999" customHeight="1" x14ac:dyDescent="0.35">
      <c r="A234" s="134"/>
      <c r="B234" s="134"/>
      <c r="C234" s="134"/>
      <c r="D234" s="134"/>
      <c r="E234" s="135"/>
      <c r="F234" s="136"/>
      <c r="G234" s="136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</row>
    <row r="235" spans="1:27" ht="19.399999999999999" customHeight="1" x14ac:dyDescent="0.35">
      <c r="A235" s="134"/>
      <c r="B235" s="134"/>
      <c r="C235" s="134"/>
      <c r="D235" s="134"/>
      <c r="E235" s="135"/>
      <c r="F235" s="136"/>
      <c r="G235" s="136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</row>
    <row r="236" spans="1:27" ht="19.399999999999999" customHeight="1" x14ac:dyDescent="0.35">
      <c r="A236" s="134"/>
      <c r="B236" s="134"/>
      <c r="C236" s="134"/>
      <c r="D236" s="134"/>
      <c r="E236" s="135"/>
      <c r="F236" s="136"/>
      <c r="G236" s="136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</row>
    <row r="237" spans="1:27" ht="19.399999999999999" customHeight="1" x14ac:dyDescent="0.35">
      <c r="A237" s="134"/>
      <c r="B237" s="134"/>
      <c r="C237" s="134"/>
      <c r="D237" s="134"/>
      <c r="E237" s="135"/>
      <c r="F237" s="136"/>
      <c r="G237" s="136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</row>
    <row r="238" spans="1:27" ht="19.399999999999999" customHeight="1" x14ac:dyDescent="0.35">
      <c r="A238" s="134"/>
      <c r="B238" s="134"/>
      <c r="C238" s="134"/>
      <c r="D238" s="134"/>
      <c r="E238" s="135"/>
      <c r="F238" s="136"/>
      <c r="G238" s="136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</row>
    <row r="239" spans="1:27" ht="19.399999999999999" customHeight="1" x14ac:dyDescent="0.35">
      <c r="A239" s="134"/>
      <c r="B239" s="134"/>
      <c r="C239" s="134"/>
      <c r="D239" s="134"/>
      <c r="E239" s="135"/>
      <c r="F239" s="136"/>
      <c r="G239" s="136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</row>
    <row r="240" spans="1:27" ht="19.399999999999999" customHeight="1" x14ac:dyDescent="0.35">
      <c r="A240" s="134"/>
      <c r="B240" s="134"/>
      <c r="C240" s="134"/>
      <c r="D240" s="134"/>
      <c r="E240" s="135"/>
      <c r="F240" s="136"/>
      <c r="G240" s="136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</row>
    <row r="241" spans="1:27" ht="19.399999999999999" customHeight="1" x14ac:dyDescent="0.35">
      <c r="A241" s="134"/>
      <c r="B241" s="134"/>
      <c r="C241" s="134"/>
      <c r="D241" s="134"/>
      <c r="E241" s="135"/>
      <c r="F241" s="136"/>
      <c r="G241" s="136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</row>
    <row r="242" spans="1:27" ht="19.399999999999999" customHeight="1" x14ac:dyDescent="0.35">
      <c r="A242" s="134"/>
      <c r="B242" s="134"/>
      <c r="C242" s="134"/>
      <c r="D242" s="134"/>
      <c r="E242" s="135"/>
      <c r="F242" s="136"/>
      <c r="G242" s="136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</row>
    <row r="243" spans="1:27" ht="19.399999999999999" customHeight="1" x14ac:dyDescent="0.35">
      <c r="A243" s="134"/>
      <c r="B243" s="134"/>
      <c r="C243" s="134"/>
      <c r="D243" s="134"/>
      <c r="E243" s="135"/>
      <c r="F243" s="136"/>
      <c r="G243" s="136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</row>
    <row r="244" spans="1:27" ht="19.399999999999999" customHeight="1" x14ac:dyDescent="0.35">
      <c r="A244" s="134"/>
      <c r="B244" s="134"/>
      <c r="C244" s="134"/>
      <c r="D244" s="134"/>
      <c r="E244" s="135"/>
      <c r="F244" s="136"/>
      <c r="G244" s="136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</row>
    <row r="245" spans="1:27" ht="19.399999999999999" customHeight="1" x14ac:dyDescent="0.35">
      <c r="A245" s="134"/>
      <c r="B245" s="134"/>
      <c r="C245" s="134"/>
      <c r="D245" s="134"/>
      <c r="E245" s="135"/>
      <c r="F245" s="136"/>
      <c r="G245" s="136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</row>
    <row r="246" spans="1:27" ht="19.399999999999999" customHeight="1" x14ac:dyDescent="0.35">
      <c r="A246" s="134"/>
      <c r="B246" s="134"/>
      <c r="C246" s="134"/>
      <c r="D246" s="134"/>
      <c r="E246" s="135"/>
      <c r="F246" s="136"/>
      <c r="G246" s="136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</row>
    <row r="247" spans="1:27" ht="19.399999999999999" customHeight="1" x14ac:dyDescent="0.35">
      <c r="A247" s="134"/>
      <c r="B247" s="134"/>
      <c r="C247" s="134"/>
      <c r="D247" s="134"/>
      <c r="E247" s="135"/>
      <c r="F247" s="136"/>
      <c r="G247" s="136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</row>
    <row r="248" spans="1:27" ht="19.399999999999999" customHeight="1" x14ac:dyDescent="0.35">
      <c r="A248" s="134"/>
      <c r="B248" s="134"/>
      <c r="C248" s="134"/>
      <c r="D248" s="134"/>
      <c r="E248" s="135"/>
      <c r="F248" s="136"/>
      <c r="G248" s="136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</row>
    <row r="249" spans="1:27" ht="19.399999999999999" customHeight="1" x14ac:dyDescent="0.35">
      <c r="A249" s="134"/>
      <c r="B249" s="134"/>
      <c r="C249" s="134"/>
      <c r="D249" s="134"/>
      <c r="E249" s="135"/>
      <c r="F249" s="136"/>
      <c r="G249" s="136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</row>
    <row r="250" spans="1:27" ht="19.399999999999999" customHeight="1" x14ac:dyDescent="0.35">
      <c r="A250" s="134"/>
      <c r="B250" s="134"/>
      <c r="C250" s="134"/>
      <c r="D250" s="134"/>
      <c r="E250" s="135"/>
      <c r="F250" s="136"/>
      <c r="G250" s="136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</row>
    <row r="251" spans="1:27" ht="19.399999999999999" customHeight="1" x14ac:dyDescent="0.35">
      <c r="A251" s="134"/>
      <c r="B251" s="134"/>
      <c r="C251" s="134"/>
      <c r="D251" s="134"/>
      <c r="E251" s="135"/>
      <c r="F251" s="136"/>
      <c r="G251" s="136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</row>
    <row r="252" spans="1:27" ht="19.399999999999999" customHeight="1" x14ac:dyDescent="0.35">
      <c r="A252" s="134"/>
      <c r="B252" s="134"/>
      <c r="C252" s="134"/>
      <c r="D252" s="134"/>
      <c r="E252" s="135"/>
      <c r="F252" s="136"/>
      <c r="G252" s="136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</row>
    <row r="253" spans="1:27" ht="19.399999999999999" customHeight="1" x14ac:dyDescent="0.35">
      <c r="A253" s="134"/>
      <c r="B253" s="134"/>
      <c r="C253" s="134"/>
      <c r="D253" s="134"/>
      <c r="E253" s="135"/>
      <c r="F253" s="136"/>
      <c r="G253" s="136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</row>
    <row r="254" spans="1:27" ht="19.399999999999999" customHeight="1" x14ac:dyDescent="0.35">
      <c r="A254" s="134"/>
      <c r="B254" s="134"/>
      <c r="C254" s="134"/>
      <c r="D254" s="134"/>
      <c r="E254" s="135"/>
      <c r="F254" s="136"/>
      <c r="G254" s="136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</row>
    <row r="255" spans="1:27" ht="19.399999999999999" customHeight="1" x14ac:dyDescent="0.35">
      <c r="A255" s="134"/>
      <c r="B255" s="134"/>
      <c r="C255" s="134"/>
      <c r="D255" s="134"/>
      <c r="E255" s="135"/>
      <c r="F255" s="136"/>
      <c r="G255" s="136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</row>
    <row r="256" spans="1:27" ht="19.399999999999999" customHeight="1" x14ac:dyDescent="0.35">
      <c r="A256" s="134"/>
      <c r="B256" s="134"/>
      <c r="C256" s="134"/>
      <c r="D256" s="134"/>
      <c r="E256" s="135"/>
      <c r="F256" s="136"/>
      <c r="G256" s="136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</row>
    <row r="257" spans="1:27" ht="19.399999999999999" customHeight="1" x14ac:dyDescent="0.35">
      <c r="A257" s="134"/>
      <c r="B257" s="134"/>
      <c r="C257" s="134"/>
      <c r="D257" s="134"/>
      <c r="E257" s="135"/>
      <c r="F257" s="136"/>
      <c r="G257" s="136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</row>
    <row r="258" spans="1:27" ht="19.399999999999999" customHeight="1" x14ac:dyDescent="0.35">
      <c r="A258" s="134"/>
      <c r="B258" s="134"/>
      <c r="C258" s="134"/>
      <c r="D258" s="134"/>
      <c r="E258" s="135"/>
      <c r="F258" s="136"/>
      <c r="G258" s="136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</row>
    <row r="259" spans="1:27" ht="19.399999999999999" customHeight="1" x14ac:dyDescent="0.35">
      <c r="A259" s="134"/>
      <c r="B259" s="134"/>
      <c r="C259" s="134"/>
      <c r="D259" s="134"/>
      <c r="E259" s="135"/>
      <c r="F259" s="136"/>
      <c r="G259" s="136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</row>
    <row r="260" spans="1:27" ht="19.399999999999999" customHeight="1" x14ac:dyDescent="0.35">
      <c r="A260" s="134"/>
      <c r="B260" s="134"/>
      <c r="C260" s="134"/>
      <c r="D260" s="134"/>
      <c r="E260" s="135"/>
      <c r="F260" s="136"/>
      <c r="G260" s="136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</row>
    <row r="261" spans="1:27" ht="19.399999999999999" customHeight="1" x14ac:dyDescent="0.35">
      <c r="A261" s="134"/>
      <c r="B261" s="134"/>
      <c r="C261" s="134"/>
      <c r="D261" s="134"/>
      <c r="E261" s="135"/>
      <c r="F261" s="136"/>
      <c r="G261" s="136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</row>
    <row r="262" spans="1:27" ht="19.399999999999999" customHeight="1" x14ac:dyDescent="0.35">
      <c r="A262" s="134"/>
      <c r="B262" s="134"/>
      <c r="C262" s="134"/>
      <c r="D262" s="134"/>
      <c r="E262" s="135"/>
      <c r="F262" s="136"/>
      <c r="G262" s="136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</row>
    <row r="263" spans="1:27" ht="19.399999999999999" customHeight="1" x14ac:dyDescent="0.35">
      <c r="A263" s="134"/>
      <c r="B263" s="134"/>
      <c r="C263" s="134"/>
      <c r="D263" s="134"/>
      <c r="E263" s="135"/>
      <c r="F263" s="136"/>
      <c r="G263" s="136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</row>
    <row r="264" spans="1:27" ht="19.399999999999999" customHeight="1" x14ac:dyDescent="0.35">
      <c r="A264" s="134"/>
      <c r="B264" s="134"/>
      <c r="C264" s="134"/>
      <c r="D264" s="134"/>
      <c r="E264" s="135"/>
      <c r="F264" s="136"/>
      <c r="G264" s="136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</row>
    <row r="265" spans="1:27" ht="19.399999999999999" customHeight="1" x14ac:dyDescent="0.35">
      <c r="A265" s="134"/>
      <c r="B265" s="134"/>
      <c r="C265" s="134"/>
      <c r="D265" s="134"/>
      <c r="E265" s="135"/>
      <c r="F265" s="136"/>
      <c r="G265" s="136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</row>
    <row r="266" spans="1:27" ht="19.399999999999999" customHeight="1" x14ac:dyDescent="0.35">
      <c r="A266" s="134"/>
      <c r="B266" s="134"/>
      <c r="C266" s="134"/>
      <c r="D266" s="134"/>
      <c r="E266" s="135"/>
      <c r="F266" s="136"/>
      <c r="G266" s="136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</row>
    <row r="267" spans="1:27" ht="19.399999999999999" customHeight="1" x14ac:dyDescent="0.35">
      <c r="A267" s="134"/>
      <c r="B267" s="134"/>
      <c r="C267" s="134"/>
      <c r="D267" s="134"/>
      <c r="E267" s="135"/>
      <c r="F267" s="136"/>
      <c r="G267" s="136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</row>
    <row r="268" spans="1:27" ht="19.399999999999999" customHeight="1" x14ac:dyDescent="0.35">
      <c r="A268" s="134"/>
      <c r="B268" s="134"/>
      <c r="C268" s="134"/>
      <c r="D268" s="134"/>
      <c r="E268" s="135"/>
      <c r="F268" s="136"/>
      <c r="G268" s="136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</row>
    <row r="269" spans="1:27" ht="19.399999999999999" customHeight="1" x14ac:dyDescent="0.35">
      <c r="A269" s="134"/>
      <c r="B269" s="134"/>
      <c r="C269" s="134"/>
      <c r="D269" s="134"/>
      <c r="E269" s="135"/>
      <c r="F269" s="136"/>
      <c r="G269" s="136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</row>
    <row r="270" spans="1:27" ht="19.399999999999999" customHeight="1" x14ac:dyDescent="0.35">
      <c r="A270" s="134"/>
      <c r="B270" s="134"/>
      <c r="C270" s="134"/>
      <c r="D270" s="134"/>
      <c r="E270" s="135"/>
      <c r="F270" s="136"/>
      <c r="G270" s="136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</row>
    <row r="271" spans="1:27" ht="19.399999999999999" customHeight="1" x14ac:dyDescent="0.35">
      <c r="A271" s="134"/>
      <c r="B271" s="134"/>
      <c r="C271" s="134"/>
      <c r="D271" s="134"/>
      <c r="E271" s="135"/>
      <c r="F271" s="136"/>
      <c r="G271" s="136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</row>
    <row r="272" spans="1:27" ht="19.399999999999999" customHeight="1" x14ac:dyDescent="0.35">
      <c r="A272" s="134"/>
      <c r="B272" s="134"/>
      <c r="C272" s="134"/>
      <c r="D272" s="134"/>
      <c r="E272" s="135"/>
      <c r="F272" s="136"/>
      <c r="G272" s="136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</row>
    <row r="273" spans="1:27" ht="19.399999999999999" customHeight="1" x14ac:dyDescent="0.35">
      <c r="A273" s="134"/>
      <c r="B273" s="134"/>
      <c r="C273" s="134"/>
      <c r="D273" s="134"/>
      <c r="E273" s="135"/>
      <c r="F273" s="136"/>
      <c r="G273" s="136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</row>
    <row r="274" spans="1:27" ht="19.399999999999999" customHeight="1" x14ac:dyDescent="0.35">
      <c r="A274" s="134"/>
      <c r="B274" s="134"/>
      <c r="C274" s="134"/>
      <c r="D274" s="134"/>
      <c r="E274" s="135"/>
      <c r="F274" s="136"/>
      <c r="G274" s="136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</row>
    <row r="275" spans="1:27" ht="19.399999999999999" customHeight="1" x14ac:dyDescent="0.35">
      <c r="A275" s="134"/>
      <c r="B275" s="134"/>
      <c r="C275" s="134"/>
      <c r="D275" s="134"/>
      <c r="E275" s="135"/>
      <c r="F275" s="136"/>
      <c r="G275" s="136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</row>
    <row r="276" spans="1:27" ht="19.399999999999999" customHeight="1" x14ac:dyDescent="0.35">
      <c r="A276" s="134"/>
      <c r="B276" s="134"/>
      <c r="C276" s="134"/>
      <c r="D276" s="134"/>
      <c r="E276" s="135"/>
      <c r="F276" s="136"/>
      <c r="G276" s="136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</row>
    <row r="277" spans="1:27" ht="19.399999999999999" customHeight="1" x14ac:dyDescent="0.35">
      <c r="A277" s="134"/>
      <c r="B277" s="134"/>
      <c r="C277" s="134"/>
      <c r="D277" s="134"/>
      <c r="E277" s="135"/>
      <c r="F277" s="136"/>
      <c r="G277" s="136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</row>
    <row r="278" spans="1:27" ht="19.399999999999999" customHeight="1" x14ac:dyDescent="0.35">
      <c r="A278" s="134"/>
      <c r="B278" s="134"/>
      <c r="C278" s="134"/>
      <c r="D278" s="134"/>
      <c r="E278" s="135"/>
      <c r="F278" s="136"/>
      <c r="G278" s="136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</row>
    <row r="279" spans="1:27" ht="19.399999999999999" customHeight="1" x14ac:dyDescent="0.35">
      <c r="A279" s="134"/>
      <c r="B279" s="134"/>
      <c r="C279" s="134"/>
      <c r="D279" s="134"/>
      <c r="E279" s="135"/>
      <c r="F279" s="136"/>
      <c r="G279" s="136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</row>
    <row r="280" spans="1:27" ht="19.399999999999999" customHeight="1" x14ac:dyDescent="0.35">
      <c r="A280" s="134"/>
      <c r="B280" s="134"/>
      <c r="C280" s="134"/>
      <c r="D280" s="134"/>
      <c r="E280" s="135"/>
      <c r="F280" s="136"/>
      <c r="G280" s="136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</row>
    <row r="281" spans="1:27" ht="19.399999999999999" customHeight="1" x14ac:dyDescent="0.35">
      <c r="A281" s="134"/>
      <c r="B281" s="134"/>
      <c r="C281" s="134"/>
      <c r="D281" s="134"/>
      <c r="E281" s="135"/>
      <c r="F281" s="136"/>
      <c r="G281" s="136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</row>
    <row r="282" spans="1:27" ht="19.399999999999999" customHeight="1" x14ac:dyDescent="0.35">
      <c r="A282" s="134"/>
      <c r="B282" s="134"/>
      <c r="C282" s="134"/>
      <c r="D282" s="134"/>
      <c r="E282" s="135"/>
      <c r="F282" s="136"/>
      <c r="G282" s="136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</row>
    <row r="283" spans="1:27" ht="19.399999999999999" customHeight="1" x14ac:dyDescent="0.35">
      <c r="A283" s="134"/>
      <c r="B283" s="134"/>
      <c r="C283" s="134"/>
      <c r="D283" s="134"/>
      <c r="E283" s="135"/>
      <c r="F283" s="136"/>
      <c r="G283" s="136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</row>
    <row r="284" spans="1:27" ht="19.399999999999999" customHeight="1" x14ac:dyDescent="0.35">
      <c r="A284" s="134"/>
      <c r="B284" s="134"/>
      <c r="C284" s="134"/>
      <c r="D284" s="134"/>
      <c r="E284" s="135"/>
      <c r="F284" s="136"/>
      <c r="G284" s="136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</row>
    <row r="285" spans="1:27" ht="19.399999999999999" customHeight="1" x14ac:dyDescent="0.35">
      <c r="A285" s="134"/>
      <c r="B285" s="134"/>
      <c r="C285" s="134"/>
      <c r="D285" s="134"/>
      <c r="E285" s="135"/>
      <c r="F285" s="136"/>
      <c r="G285" s="136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</row>
    <row r="286" spans="1:27" ht="19.399999999999999" customHeight="1" x14ac:dyDescent="0.35">
      <c r="A286" s="134"/>
      <c r="B286" s="134"/>
      <c r="C286" s="134"/>
      <c r="D286" s="134"/>
      <c r="E286" s="135"/>
      <c r="F286" s="136"/>
      <c r="G286" s="136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</row>
    <row r="287" spans="1:27" ht="19.399999999999999" customHeight="1" x14ac:dyDescent="0.35">
      <c r="A287" s="134"/>
      <c r="B287" s="134"/>
      <c r="C287" s="134"/>
      <c r="D287" s="134"/>
      <c r="E287" s="135"/>
      <c r="F287" s="136"/>
      <c r="G287" s="136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</row>
    <row r="288" spans="1:27" ht="19.399999999999999" customHeight="1" x14ac:dyDescent="0.35">
      <c r="A288" s="134"/>
      <c r="B288" s="134"/>
      <c r="C288" s="134"/>
      <c r="D288" s="134"/>
      <c r="E288" s="135"/>
      <c r="F288" s="136"/>
      <c r="G288" s="136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</row>
    <row r="289" spans="1:27" ht="19.399999999999999" customHeight="1" x14ac:dyDescent="0.35">
      <c r="A289" s="134"/>
      <c r="B289" s="134"/>
      <c r="C289" s="134"/>
      <c r="D289" s="134"/>
      <c r="E289" s="135"/>
      <c r="F289" s="136"/>
      <c r="G289" s="136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</row>
    <row r="290" spans="1:27" ht="19.399999999999999" customHeight="1" x14ac:dyDescent="0.35">
      <c r="A290" s="134"/>
      <c r="B290" s="134"/>
      <c r="C290" s="134"/>
      <c r="D290" s="134"/>
      <c r="E290" s="135"/>
      <c r="F290" s="136"/>
      <c r="G290" s="136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</row>
    <row r="291" spans="1:27" ht="19.399999999999999" customHeight="1" x14ac:dyDescent="0.35">
      <c r="A291" s="134"/>
      <c r="B291" s="134"/>
      <c r="C291" s="134"/>
      <c r="D291" s="134"/>
      <c r="E291" s="135"/>
      <c r="F291" s="136"/>
      <c r="G291" s="136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</row>
    <row r="292" spans="1:27" ht="19.399999999999999" customHeight="1" x14ac:dyDescent="0.35">
      <c r="A292" s="134"/>
      <c r="B292" s="134"/>
      <c r="C292" s="134"/>
      <c r="D292" s="134"/>
      <c r="E292" s="135"/>
      <c r="F292" s="136"/>
      <c r="G292" s="136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</row>
    <row r="293" spans="1:27" ht="19.399999999999999" customHeight="1" x14ac:dyDescent="0.35">
      <c r="A293" s="134"/>
      <c r="B293" s="134"/>
      <c r="C293" s="134"/>
      <c r="D293" s="134"/>
      <c r="E293" s="135"/>
      <c r="F293" s="136"/>
      <c r="G293" s="136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</row>
    <row r="294" spans="1:27" ht="19.399999999999999" customHeight="1" x14ac:dyDescent="0.35">
      <c r="A294" s="134"/>
      <c r="B294" s="134"/>
      <c r="C294" s="134"/>
      <c r="D294" s="134"/>
      <c r="E294" s="135"/>
      <c r="F294" s="136"/>
      <c r="G294" s="136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</row>
    <row r="295" spans="1:27" ht="19.399999999999999" customHeight="1" x14ac:dyDescent="0.35">
      <c r="A295" s="134"/>
      <c r="B295" s="134"/>
      <c r="C295" s="134"/>
      <c r="D295" s="134"/>
      <c r="E295" s="135"/>
      <c r="F295" s="136"/>
      <c r="G295" s="136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</row>
    <row r="296" spans="1:27" ht="19.399999999999999" customHeight="1" x14ac:dyDescent="0.35">
      <c r="A296" s="134"/>
      <c r="B296" s="134"/>
      <c r="C296" s="134"/>
      <c r="D296" s="134"/>
      <c r="E296" s="135"/>
      <c r="F296" s="136"/>
      <c r="G296" s="136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</row>
    <row r="297" spans="1:27" ht="19.399999999999999" customHeight="1" x14ac:dyDescent="0.35">
      <c r="A297" s="134"/>
      <c r="B297" s="134"/>
      <c r="C297" s="134"/>
      <c r="D297" s="134"/>
      <c r="E297" s="135"/>
      <c r="F297" s="136"/>
      <c r="G297" s="136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</row>
    <row r="298" spans="1:27" ht="19.399999999999999" customHeight="1" x14ac:dyDescent="0.35">
      <c r="A298" s="134"/>
      <c r="B298" s="134"/>
      <c r="C298" s="134"/>
      <c r="D298" s="134"/>
      <c r="E298" s="135"/>
      <c r="F298" s="136"/>
      <c r="G298" s="136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</row>
    <row r="299" spans="1:27" ht="19.399999999999999" customHeight="1" x14ac:dyDescent="0.35">
      <c r="A299" s="134"/>
      <c r="B299" s="134"/>
      <c r="C299" s="134"/>
      <c r="D299" s="134"/>
      <c r="E299" s="135"/>
      <c r="F299" s="136"/>
      <c r="G299" s="136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</row>
    <row r="300" spans="1:27" ht="19.399999999999999" customHeight="1" x14ac:dyDescent="0.35">
      <c r="A300" s="134"/>
      <c r="B300" s="134"/>
      <c r="C300" s="134"/>
      <c r="D300" s="134"/>
      <c r="E300" s="135"/>
      <c r="F300" s="136"/>
      <c r="G300" s="136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</row>
    <row r="301" spans="1:27" ht="19.399999999999999" customHeight="1" x14ac:dyDescent="0.35">
      <c r="A301" s="134"/>
      <c r="B301" s="134"/>
      <c r="C301" s="134"/>
      <c r="D301" s="134"/>
      <c r="E301" s="135"/>
      <c r="F301" s="136"/>
      <c r="G301" s="136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</row>
    <row r="302" spans="1:27" ht="19.399999999999999" customHeight="1" x14ac:dyDescent="0.35">
      <c r="A302" s="134"/>
      <c r="B302" s="134"/>
      <c r="C302" s="134"/>
      <c r="D302" s="134"/>
      <c r="E302" s="135"/>
      <c r="F302" s="136"/>
      <c r="G302" s="136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</row>
    <row r="303" spans="1:27" ht="19.399999999999999" customHeight="1" x14ac:dyDescent="0.35">
      <c r="A303" s="134"/>
      <c r="B303" s="134"/>
      <c r="C303" s="134"/>
      <c r="D303" s="134"/>
      <c r="E303" s="135"/>
      <c r="F303" s="136"/>
      <c r="G303" s="136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</row>
    <row r="304" spans="1:27" ht="19.399999999999999" customHeight="1" x14ac:dyDescent="0.35">
      <c r="A304" s="134"/>
      <c r="B304" s="134"/>
      <c r="C304" s="134"/>
      <c r="D304" s="134"/>
      <c r="E304" s="135"/>
      <c r="F304" s="136"/>
      <c r="G304" s="136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</row>
    <row r="305" spans="1:27" ht="19.399999999999999" customHeight="1" x14ac:dyDescent="0.35">
      <c r="A305" s="134"/>
      <c r="B305" s="134"/>
      <c r="C305" s="134"/>
      <c r="D305" s="134"/>
      <c r="E305" s="135"/>
      <c r="F305" s="136"/>
      <c r="G305" s="136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</row>
    <row r="306" spans="1:27" ht="19.399999999999999" customHeight="1" x14ac:dyDescent="0.35">
      <c r="A306" s="134"/>
      <c r="B306" s="134"/>
      <c r="C306" s="134"/>
      <c r="D306" s="134"/>
      <c r="E306" s="135"/>
      <c r="F306" s="136"/>
      <c r="G306" s="136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</row>
    <row r="307" spans="1:27" ht="19.399999999999999" customHeight="1" x14ac:dyDescent="0.35">
      <c r="A307" s="134"/>
      <c r="B307" s="134"/>
      <c r="C307" s="134"/>
      <c r="D307" s="134"/>
      <c r="E307" s="135"/>
      <c r="F307" s="136"/>
      <c r="G307" s="136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</row>
    <row r="308" spans="1:27" ht="19.399999999999999" customHeight="1" x14ac:dyDescent="0.35">
      <c r="A308" s="134"/>
      <c r="B308" s="134"/>
      <c r="C308" s="134"/>
      <c r="D308" s="134"/>
      <c r="E308" s="135"/>
      <c r="F308" s="136"/>
      <c r="G308" s="136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</row>
    <row r="309" spans="1:27" ht="19.399999999999999" customHeight="1" x14ac:dyDescent="0.35">
      <c r="A309" s="134"/>
      <c r="B309" s="134"/>
      <c r="C309" s="134"/>
      <c r="D309" s="134"/>
      <c r="E309" s="135"/>
      <c r="F309" s="136"/>
      <c r="G309" s="136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  <c r="AA309" s="109"/>
    </row>
    <row r="310" spans="1:27" ht="19.399999999999999" customHeight="1" x14ac:dyDescent="0.35">
      <c r="A310" s="134"/>
      <c r="B310" s="134"/>
      <c r="C310" s="134"/>
      <c r="D310" s="134"/>
      <c r="E310" s="135"/>
      <c r="F310" s="136"/>
      <c r="G310" s="136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  <c r="AA310" s="109"/>
    </row>
    <row r="311" spans="1:27" ht="19.399999999999999" customHeight="1" x14ac:dyDescent="0.35">
      <c r="A311" s="134"/>
      <c r="B311" s="134"/>
      <c r="C311" s="134"/>
      <c r="D311" s="134"/>
      <c r="E311" s="135"/>
      <c r="F311" s="136"/>
      <c r="G311" s="136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</row>
    <row r="312" spans="1:27" ht="19.399999999999999" customHeight="1" x14ac:dyDescent="0.35">
      <c r="A312" s="134"/>
      <c r="B312" s="134"/>
      <c r="C312" s="134"/>
      <c r="D312" s="134"/>
      <c r="E312" s="135"/>
      <c r="F312" s="136"/>
      <c r="G312" s="136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</row>
    <row r="313" spans="1:27" ht="19.399999999999999" customHeight="1" x14ac:dyDescent="0.35">
      <c r="A313" s="134"/>
      <c r="B313" s="134"/>
      <c r="C313" s="134"/>
      <c r="D313" s="134"/>
      <c r="E313" s="135"/>
      <c r="F313" s="136"/>
      <c r="G313" s="136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</row>
    <row r="314" spans="1:27" ht="19.399999999999999" customHeight="1" x14ac:dyDescent="0.35">
      <c r="A314" s="134"/>
      <c r="B314" s="134"/>
      <c r="C314" s="134"/>
      <c r="D314" s="134"/>
      <c r="E314" s="135"/>
      <c r="F314" s="136"/>
      <c r="G314" s="136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</row>
    <row r="315" spans="1:27" ht="19.399999999999999" customHeight="1" x14ac:dyDescent="0.35">
      <c r="A315" s="134"/>
      <c r="B315" s="134"/>
      <c r="C315" s="134"/>
      <c r="D315" s="134"/>
      <c r="E315" s="135"/>
      <c r="F315" s="136"/>
      <c r="G315" s="136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</row>
    <row r="316" spans="1:27" ht="19.399999999999999" customHeight="1" x14ac:dyDescent="0.35">
      <c r="A316" s="134"/>
      <c r="B316" s="134"/>
      <c r="C316" s="134"/>
      <c r="D316" s="134"/>
      <c r="E316" s="135"/>
      <c r="F316" s="136"/>
      <c r="G316" s="136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</row>
    <row r="317" spans="1:27" ht="19.399999999999999" customHeight="1" x14ac:dyDescent="0.35">
      <c r="A317" s="134"/>
      <c r="B317" s="134"/>
      <c r="C317" s="134"/>
      <c r="D317" s="134"/>
      <c r="E317" s="135"/>
      <c r="F317" s="136"/>
      <c r="G317" s="136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</row>
    <row r="318" spans="1:27" ht="19.399999999999999" customHeight="1" x14ac:dyDescent="0.35">
      <c r="A318" s="134"/>
      <c r="B318" s="134"/>
      <c r="C318" s="134"/>
      <c r="D318" s="134"/>
      <c r="E318" s="135"/>
      <c r="F318" s="136"/>
      <c r="G318" s="136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</row>
    <row r="319" spans="1:27" ht="19.399999999999999" customHeight="1" x14ac:dyDescent="0.35">
      <c r="A319" s="134"/>
      <c r="B319" s="134"/>
      <c r="C319" s="134"/>
      <c r="D319" s="134"/>
      <c r="E319" s="135"/>
      <c r="F319" s="136"/>
      <c r="G319" s="136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</row>
    <row r="320" spans="1:27" ht="19.399999999999999" customHeight="1" x14ac:dyDescent="0.35">
      <c r="A320" s="134"/>
      <c r="B320" s="134"/>
      <c r="C320" s="134"/>
      <c r="D320" s="134"/>
      <c r="E320" s="135"/>
      <c r="F320" s="136"/>
      <c r="G320" s="136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</row>
    <row r="321" spans="1:27" ht="19.399999999999999" customHeight="1" x14ac:dyDescent="0.35">
      <c r="A321" s="134"/>
      <c r="B321" s="134"/>
      <c r="C321" s="134"/>
      <c r="D321" s="134"/>
      <c r="E321" s="135"/>
      <c r="F321" s="136"/>
      <c r="G321" s="136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</row>
    <row r="322" spans="1:27" ht="19.399999999999999" customHeight="1" x14ac:dyDescent="0.35">
      <c r="A322" s="134"/>
      <c r="B322" s="134"/>
      <c r="C322" s="134"/>
      <c r="D322" s="134"/>
      <c r="E322" s="135"/>
      <c r="F322" s="136"/>
      <c r="G322" s="136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</row>
    <row r="323" spans="1:27" ht="19.399999999999999" customHeight="1" x14ac:dyDescent="0.35">
      <c r="A323" s="134"/>
      <c r="B323" s="134"/>
      <c r="C323" s="134"/>
      <c r="D323" s="134"/>
      <c r="E323" s="135"/>
      <c r="F323" s="136"/>
      <c r="G323" s="136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</row>
    <row r="324" spans="1:27" ht="19.399999999999999" customHeight="1" x14ac:dyDescent="0.35">
      <c r="A324" s="134"/>
      <c r="B324" s="134"/>
      <c r="C324" s="134"/>
      <c r="D324" s="134"/>
      <c r="E324" s="135"/>
      <c r="F324" s="136"/>
      <c r="G324" s="136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</row>
    <row r="325" spans="1:27" ht="19.399999999999999" customHeight="1" x14ac:dyDescent="0.35">
      <c r="A325" s="134"/>
      <c r="B325" s="134"/>
      <c r="C325" s="134"/>
      <c r="D325" s="134"/>
      <c r="E325" s="135"/>
      <c r="F325" s="136"/>
      <c r="G325" s="136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</row>
    <row r="326" spans="1:27" ht="19.399999999999999" customHeight="1" x14ac:dyDescent="0.35">
      <c r="A326" s="134"/>
      <c r="B326" s="134"/>
      <c r="C326" s="134"/>
      <c r="D326" s="134"/>
      <c r="E326" s="135"/>
      <c r="F326" s="136"/>
      <c r="G326" s="136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</row>
    <row r="327" spans="1:27" ht="19.399999999999999" customHeight="1" x14ac:dyDescent="0.35">
      <c r="A327" s="134"/>
      <c r="B327" s="134"/>
      <c r="C327" s="134"/>
      <c r="D327" s="134"/>
      <c r="E327" s="135"/>
      <c r="F327" s="136"/>
      <c r="G327" s="136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</row>
    <row r="328" spans="1:27" ht="19.399999999999999" customHeight="1" x14ac:dyDescent="0.35">
      <c r="A328" s="134"/>
      <c r="B328" s="134"/>
      <c r="C328" s="134"/>
      <c r="D328" s="134"/>
      <c r="E328" s="135"/>
      <c r="F328" s="136"/>
      <c r="G328" s="136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</row>
    <row r="329" spans="1:27" ht="19.399999999999999" customHeight="1" x14ac:dyDescent="0.35">
      <c r="A329" s="134"/>
      <c r="B329" s="134"/>
      <c r="C329" s="134"/>
      <c r="D329" s="134"/>
      <c r="E329" s="135"/>
      <c r="F329" s="136"/>
      <c r="G329" s="136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</row>
    <row r="330" spans="1:27" ht="19.399999999999999" customHeight="1" x14ac:dyDescent="0.35">
      <c r="A330" s="134"/>
      <c r="B330" s="134"/>
      <c r="C330" s="134"/>
      <c r="D330" s="134"/>
      <c r="E330" s="135"/>
      <c r="F330" s="136"/>
      <c r="G330" s="136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</row>
    <row r="331" spans="1:27" ht="19.399999999999999" customHeight="1" x14ac:dyDescent="0.35">
      <c r="A331" s="134"/>
      <c r="B331" s="134"/>
      <c r="C331" s="134"/>
      <c r="D331" s="134"/>
      <c r="E331" s="135"/>
      <c r="F331" s="136"/>
      <c r="G331" s="136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</row>
    <row r="332" spans="1:27" ht="19.399999999999999" customHeight="1" x14ac:dyDescent="0.35">
      <c r="A332" s="134"/>
      <c r="B332" s="134"/>
      <c r="C332" s="134"/>
      <c r="D332" s="134"/>
      <c r="E332" s="135"/>
      <c r="F332" s="136"/>
      <c r="G332" s="136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</row>
    <row r="333" spans="1:27" ht="19.399999999999999" customHeight="1" x14ac:dyDescent="0.35">
      <c r="A333" s="134"/>
      <c r="B333" s="134"/>
      <c r="C333" s="134"/>
      <c r="D333" s="134"/>
      <c r="E333" s="135"/>
      <c r="F333" s="136"/>
      <c r="G333" s="136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</row>
    <row r="334" spans="1:27" ht="19.399999999999999" customHeight="1" x14ac:dyDescent="0.35">
      <c r="A334" s="134"/>
      <c r="B334" s="134"/>
      <c r="C334" s="134"/>
      <c r="D334" s="134"/>
      <c r="E334" s="135"/>
      <c r="F334" s="136"/>
      <c r="G334" s="136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</row>
    <row r="335" spans="1:27" ht="19.399999999999999" customHeight="1" x14ac:dyDescent="0.35">
      <c r="A335" s="134"/>
      <c r="B335" s="134"/>
      <c r="C335" s="134"/>
      <c r="D335" s="134"/>
      <c r="E335" s="135"/>
      <c r="F335" s="136"/>
      <c r="G335" s="136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</row>
    <row r="336" spans="1:27" ht="19.399999999999999" customHeight="1" x14ac:dyDescent="0.35">
      <c r="A336" s="134"/>
      <c r="B336" s="134"/>
      <c r="C336" s="134"/>
      <c r="D336" s="134"/>
      <c r="E336" s="135"/>
      <c r="F336" s="136"/>
      <c r="G336" s="136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</row>
    <row r="337" spans="1:27" ht="19.399999999999999" customHeight="1" x14ac:dyDescent="0.35">
      <c r="A337" s="134"/>
      <c r="B337" s="134"/>
      <c r="C337" s="134"/>
      <c r="D337" s="134"/>
      <c r="E337" s="135"/>
      <c r="F337" s="136"/>
      <c r="G337" s="136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</row>
    <row r="338" spans="1:27" ht="19.399999999999999" customHeight="1" x14ac:dyDescent="0.35">
      <c r="A338" s="134"/>
      <c r="B338" s="134"/>
      <c r="C338" s="134"/>
      <c r="D338" s="134"/>
      <c r="E338" s="135"/>
      <c r="F338" s="136"/>
      <c r="G338" s="136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</row>
    <row r="339" spans="1:27" ht="19.399999999999999" customHeight="1" x14ac:dyDescent="0.35">
      <c r="A339" s="134"/>
      <c r="B339" s="134"/>
      <c r="C339" s="134"/>
      <c r="D339" s="134"/>
      <c r="E339" s="135"/>
      <c r="F339" s="136"/>
      <c r="G339" s="136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</row>
    <row r="340" spans="1:27" ht="19.399999999999999" customHeight="1" x14ac:dyDescent="0.35">
      <c r="A340" s="134"/>
      <c r="B340" s="134"/>
      <c r="C340" s="134"/>
      <c r="D340" s="134"/>
      <c r="E340" s="135"/>
      <c r="F340" s="136"/>
      <c r="G340" s="136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</row>
    <row r="341" spans="1:27" ht="19.399999999999999" customHeight="1" x14ac:dyDescent="0.35">
      <c r="A341" s="134"/>
      <c r="B341" s="134"/>
      <c r="C341" s="134"/>
      <c r="D341" s="134"/>
      <c r="E341" s="135"/>
      <c r="F341" s="136"/>
      <c r="G341" s="136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</row>
    <row r="342" spans="1:27" ht="19.399999999999999" customHeight="1" x14ac:dyDescent="0.35">
      <c r="A342" s="134"/>
      <c r="B342" s="134"/>
      <c r="C342" s="134"/>
      <c r="D342" s="134"/>
      <c r="E342" s="135"/>
      <c r="F342" s="136"/>
      <c r="G342" s="136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</row>
    <row r="343" spans="1:27" ht="19.399999999999999" customHeight="1" x14ac:dyDescent="0.35">
      <c r="A343" s="134"/>
      <c r="B343" s="134"/>
      <c r="C343" s="134"/>
      <c r="D343" s="134"/>
      <c r="E343" s="135"/>
      <c r="F343" s="136"/>
      <c r="G343" s="136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</row>
    <row r="344" spans="1:27" ht="19.399999999999999" customHeight="1" x14ac:dyDescent="0.35">
      <c r="A344" s="134"/>
      <c r="B344" s="134"/>
      <c r="C344" s="134"/>
      <c r="D344" s="134"/>
      <c r="E344" s="135"/>
      <c r="F344" s="136"/>
      <c r="G344" s="136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</row>
    <row r="345" spans="1:27" ht="19.399999999999999" customHeight="1" x14ac:dyDescent="0.35">
      <c r="A345" s="134"/>
      <c r="B345" s="134"/>
      <c r="C345" s="134"/>
      <c r="D345" s="134"/>
      <c r="E345" s="135"/>
      <c r="F345" s="136"/>
      <c r="G345" s="136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</row>
    <row r="346" spans="1:27" ht="19.399999999999999" customHeight="1" x14ac:dyDescent="0.35">
      <c r="A346" s="134"/>
      <c r="B346" s="134"/>
      <c r="C346" s="134"/>
      <c r="D346" s="134"/>
      <c r="E346" s="135"/>
      <c r="F346" s="136"/>
      <c r="G346" s="136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</row>
    <row r="347" spans="1:27" ht="19.399999999999999" customHeight="1" x14ac:dyDescent="0.35">
      <c r="A347" s="134"/>
      <c r="B347" s="134"/>
      <c r="C347" s="134"/>
      <c r="D347" s="134"/>
      <c r="E347" s="135"/>
      <c r="F347" s="136"/>
      <c r="G347" s="136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</row>
    <row r="348" spans="1:27" ht="19.399999999999999" customHeight="1" x14ac:dyDescent="0.35">
      <c r="A348" s="134"/>
      <c r="B348" s="134"/>
      <c r="C348" s="134"/>
      <c r="D348" s="134"/>
      <c r="E348" s="135"/>
      <c r="F348" s="136"/>
      <c r="G348" s="136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</row>
    <row r="349" spans="1:27" ht="19.399999999999999" customHeight="1" x14ac:dyDescent="0.35">
      <c r="A349" s="134"/>
      <c r="B349" s="134"/>
      <c r="C349" s="134"/>
      <c r="D349" s="134"/>
      <c r="E349" s="135"/>
      <c r="F349" s="136"/>
      <c r="G349" s="136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</row>
    <row r="350" spans="1:27" ht="19.399999999999999" customHeight="1" x14ac:dyDescent="0.35">
      <c r="A350" s="134"/>
      <c r="B350" s="134"/>
      <c r="C350" s="134"/>
      <c r="D350" s="134"/>
      <c r="E350" s="135"/>
      <c r="F350" s="136"/>
      <c r="G350" s="136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</row>
    <row r="351" spans="1:27" ht="19.399999999999999" customHeight="1" x14ac:dyDescent="0.35">
      <c r="A351" s="134"/>
      <c r="B351" s="134"/>
      <c r="C351" s="134"/>
      <c r="D351" s="134"/>
      <c r="E351" s="135"/>
      <c r="F351" s="136"/>
      <c r="G351" s="136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</row>
    <row r="352" spans="1:27" ht="19.399999999999999" customHeight="1" x14ac:dyDescent="0.35">
      <c r="A352" s="134"/>
      <c r="B352" s="134"/>
      <c r="C352" s="134"/>
      <c r="D352" s="134"/>
      <c r="E352" s="135"/>
      <c r="F352" s="136"/>
      <c r="G352" s="136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</row>
    <row r="353" spans="1:27" ht="19.399999999999999" customHeight="1" x14ac:dyDescent="0.35">
      <c r="A353" s="134"/>
      <c r="B353" s="134"/>
      <c r="C353" s="134"/>
      <c r="D353" s="134"/>
      <c r="E353" s="135"/>
      <c r="F353" s="136"/>
      <c r="G353" s="136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</row>
    <row r="354" spans="1:27" ht="19.399999999999999" customHeight="1" x14ac:dyDescent="0.35">
      <c r="A354" s="134"/>
      <c r="B354" s="134"/>
      <c r="C354" s="134"/>
      <c r="D354" s="134"/>
      <c r="E354" s="135"/>
      <c r="F354" s="136"/>
      <c r="G354" s="136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</row>
    <row r="355" spans="1:27" ht="19.399999999999999" customHeight="1" x14ac:dyDescent="0.35">
      <c r="A355" s="134"/>
      <c r="B355" s="134"/>
      <c r="C355" s="134"/>
      <c r="D355" s="134"/>
      <c r="E355" s="135"/>
      <c r="F355" s="136"/>
      <c r="G355" s="136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</row>
    <row r="356" spans="1:27" ht="19.399999999999999" customHeight="1" x14ac:dyDescent="0.35">
      <c r="A356" s="134"/>
      <c r="B356" s="134"/>
      <c r="C356" s="134"/>
      <c r="D356" s="134"/>
      <c r="E356" s="135"/>
      <c r="F356" s="136"/>
      <c r="G356" s="136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</row>
    <row r="357" spans="1:27" ht="19.399999999999999" customHeight="1" x14ac:dyDescent="0.35">
      <c r="A357" s="134"/>
      <c r="B357" s="134"/>
      <c r="C357" s="134"/>
      <c r="D357" s="134"/>
      <c r="E357" s="135"/>
      <c r="F357" s="136"/>
      <c r="G357" s="136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</row>
    <row r="358" spans="1:27" ht="19.399999999999999" customHeight="1" x14ac:dyDescent="0.35">
      <c r="A358" s="134"/>
      <c r="B358" s="134"/>
      <c r="C358" s="134"/>
      <c r="D358" s="134"/>
      <c r="E358" s="135"/>
      <c r="F358" s="136"/>
      <c r="G358" s="136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</row>
    <row r="359" spans="1:27" ht="19.399999999999999" customHeight="1" x14ac:dyDescent="0.35">
      <c r="A359" s="134"/>
      <c r="B359" s="134"/>
      <c r="C359" s="134"/>
      <c r="D359" s="134"/>
      <c r="E359" s="135"/>
      <c r="F359" s="136"/>
      <c r="G359" s="136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</row>
    <row r="360" spans="1:27" ht="19.399999999999999" customHeight="1" x14ac:dyDescent="0.35">
      <c r="A360" s="134"/>
      <c r="B360" s="134"/>
      <c r="C360" s="134"/>
      <c r="D360" s="134"/>
      <c r="E360" s="135"/>
      <c r="F360" s="136"/>
      <c r="G360" s="136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</row>
    <row r="361" spans="1:27" ht="19.399999999999999" customHeight="1" x14ac:dyDescent="0.35">
      <c r="A361" s="134"/>
      <c r="B361" s="134"/>
      <c r="C361" s="134"/>
      <c r="D361" s="134"/>
      <c r="E361" s="135"/>
      <c r="F361" s="136"/>
      <c r="G361" s="136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</row>
    <row r="362" spans="1:27" ht="19.399999999999999" customHeight="1" x14ac:dyDescent="0.35">
      <c r="A362" s="134"/>
      <c r="B362" s="134"/>
      <c r="C362" s="134"/>
      <c r="D362" s="134"/>
      <c r="E362" s="135"/>
      <c r="F362" s="136"/>
      <c r="G362" s="136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</row>
    <row r="363" spans="1:27" ht="19.399999999999999" customHeight="1" x14ac:dyDescent="0.35">
      <c r="A363" s="134"/>
      <c r="B363" s="134"/>
      <c r="C363" s="134"/>
      <c r="D363" s="134"/>
      <c r="E363" s="135"/>
      <c r="F363" s="136"/>
      <c r="G363" s="136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  <c r="AA363" s="109"/>
    </row>
    <row r="364" spans="1:27" ht="19.399999999999999" customHeight="1" x14ac:dyDescent="0.35">
      <c r="A364" s="134"/>
      <c r="B364" s="134"/>
      <c r="C364" s="134"/>
      <c r="D364" s="134"/>
      <c r="E364" s="135"/>
      <c r="F364" s="136"/>
      <c r="G364" s="136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</row>
    <row r="365" spans="1:27" ht="19.399999999999999" customHeight="1" x14ac:dyDescent="0.35">
      <c r="A365" s="134"/>
      <c r="B365" s="134"/>
      <c r="C365" s="134"/>
      <c r="D365" s="134"/>
      <c r="E365" s="135"/>
      <c r="F365" s="136"/>
      <c r="G365" s="136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</row>
    <row r="366" spans="1:27" ht="19.399999999999999" customHeight="1" x14ac:dyDescent="0.35">
      <c r="A366" s="134"/>
      <c r="B366" s="134"/>
      <c r="C366" s="134"/>
      <c r="D366" s="134"/>
      <c r="E366" s="135"/>
      <c r="F366" s="136"/>
      <c r="G366" s="136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</row>
    <row r="367" spans="1:27" ht="19.399999999999999" customHeight="1" x14ac:dyDescent="0.35">
      <c r="A367" s="134"/>
      <c r="B367" s="134"/>
      <c r="C367" s="134"/>
      <c r="D367" s="134"/>
      <c r="E367" s="135"/>
      <c r="F367" s="136"/>
      <c r="G367" s="136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  <c r="AA367" s="109"/>
    </row>
    <row r="368" spans="1:27" ht="19.399999999999999" customHeight="1" x14ac:dyDescent="0.35">
      <c r="A368" s="134"/>
      <c r="B368" s="134"/>
      <c r="C368" s="134"/>
      <c r="D368" s="134"/>
      <c r="E368" s="135"/>
      <c r="F368" s="136"/>
      <c r="G368" s="136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  <c r="AA368" s="109"/>
    </row>
    <row r="369" spans="1:27" ht="19.399999999999999" customHeight="1" x14ac:dyDescent="0.35">
      <c r="A369" s="134"/>
      <c r="B369" s="134"/>
      <c r="C369" s="134"/>
      <c r="D369" s="134"/>
      <c r="E369" s="135"/>
      <c r="F369" s="136"/>
      <c r="G369" s="136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  <c r="AA369" s="109"/>
    </row>
    <row r="370" spans="1:27" ht="19.399999999999999" customHeight="1" x14ac:dyDescent="0.35">
      <c r="A370" s="134"/>
      <c r="B370" s="134"/>
      <c r="C370" s="134"/>
      <c r="D370" s="134"/>
      <c r="E370" s="135"/>
      <c r="F370" s="136"/>
      <c r="G370" s="136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</row>
    <row r="371" spans="1:27" ht="19.399999999999999" customHeight="1" x14ac:dyDescent="0.35">
      <c r="A371" s="134"/>
      <c r="B371" s="134"/>
      <c r="C371" s="134"/>
      <c r="D371" s="134"/>
      <c r="E371" s="135"/>
      <c r="F371" s="136"/>
      <c r="G371" s="136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</row>
    <row r="372" spans="1:27" ht="19.399999999999999" customHeight="1" x14ac:dyDescent="0.35">
      <c r="A372" s="134"/>
      <c r="B372" s="134"/>
      <c r="C372" s="134"/>
      <c r="D372" s="134"/>
      <c r="E372" s="135"/>
      <c r="F372" s="136"/>
      <c r="G372" s="136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</row>
    <row r="373" spans="1:27" ht="19.399999999999999" customHeight="1" x14ac:dyDescent="0.35">
      <c r="A373" s="134"/>
      <c r="B373" s="134"/>
      <c r="C373" s="134"/>
      <c r="D373" s="134"/>
      <c r="E373" s="135"/>
      <c r="F373" s="136"/>
      <c r="G373" s="136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  <c r="AA373" s="109"/>
    </row>
    <row r="374" spans="1:27" ht="19.399999999999999" customHeight="1" x14ac:dyDescent="0.35">
      <c r="A374" s="134"/>
      <c r="B374" s="134"/>
      <c r="C374" s="134"/>
      <c r="D374" s="134"/>
      <c r="E374" s="135"/>
      <c r="F374" s="136"/>
      <c r="G374" s="136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</row>
    <row r="375" spans="1:27" ht="19.399999999999999" customHeight="1" x14ac:dyDescent="0.35">
      <c r="A375" s="134"/>
      <c r="B375" s="134"/>
      <c r="C375" s="134"/>
      <c r="D375" s="134"/>
      <c r="E375" s="135"/>
      <c r="F375" s="136"/>
      <c r="G375" s="136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</row>
    <row r="376" spans="1:27" ht="19.399999999999999" customHeight="1" x14ac:dyDescent="0.35">
      <c r="A376" s="134"/>
      <c r="B376" s="134"/>
      <c r="C376" s="134"/>
      <c r="D376" s="134"/>
      <c r="E376" s="135"/>
      <c r="F376" s="136"/>
      <c r="G376" s="136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  <c r="AA376" s="109"/>
    </row>
    <row r="377" spans="1:27" ht="19.399999999999999" customHeight="1" x14ac:dyDescent="0.35">
      <c r="A377" s="134"/>
      <c r="B377" s="134"/>
      <c r="C377" s="134"/>
      <c r="D377" s="134"/>
      <c r="E377" s="135"/>
      <c r="F377" s="136"/>
      <c r="G377" s="136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</row>
    <row r="378" spans="1:27" ht="19.399999999999999" customHeight="1" x14ac:dyDescent="0.35">
      <c r="A378" s="134"/>
      <c r="B378" s="134"/>
      <c r="C378" s="134"/>
      <c r="D378" s="134"/>
      <c r="E378" s="135"/>
      <c r="F378" s="136"/>
      <c r="G378" s="136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</row>
    <row r="379" spans="1:27" ht="19.399999999999999" customHeight="1" x14ac:dyDescent="0.35">
      <c r="A379" s="134"/>
      <c r="B379" s="134"/>
      <c r="C379" s="134"/>
      <c r="D379" s="134"/>
      <c r="E379" s="135"/>
      <c r="F379" s="136"/>
      <c r="G379" s="136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</row>
    <row r="380" spans="1:27" ht="19.399999999999999" customHeight="1" x14ac:dyDescent="0.35">
      <c r="A380" s="134"/>
      <c r="B380" s="134"/>
      <c r="C380" s="134"/>
      <c r="D380" s="134"/>
      <c r="E380" s="135"/>
      <c r="F380" s="136"/>
      <c r="G380" s="136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</row>
    <row r="381" spans="1:27" ht="19.399999999999999" customHeight="1" x14ac:dyDescent="0.35">
      <c r="A381" s="134"/>
      <c r="B381" s="134"/>
      <c r="C381" s="134"/>
      <c r="D381" s="134"/>
      <c r="E381" s="135"/>
      <c r="F381" s="136"/>
      <c r="G381" s="136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</row>
    <row r="382" spans="1:27" ht="19.399999999999999" customHeight="1" x14ac:dyDescent="0.35">
      <c r="A382" s="134"/>
      <c r="B382" s="134"/>
      <c r="C382" s="134"/>
      <c r="D382" s="134"/>
      <c r="E382" s="135"/>
      <c r="F382" s="136"/>
      <c r="G382" s="136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</row>
    <row r="383" spans="1:27" ht="19.399999999999999" customHeight="1" x14ac:dyDescent="0.35">
      <c r="A383" s="134"/>
      <c r="B383" s="134"/>
      <c r="C383" s="134"/>
      <c r="D383" s="134"/>
      <c r="E383" s="135"/>
      <c r="F383" s="136"/>
      <c r="G383" s="136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  <c r="AA383" s="109"/>
    </row>
    <row r="384" spans="1:27" ht="19.399999999999999" customHeight="1" x14ac:dyDescent="0.35">
      <c r="A384" s="134"/>
      <c r="B384" s="134"/>
      <c r="C384" s="134"/>
      <c r="D384" s="134"/>
      <c r="E384" s="135"/>
      <c r="F384" s="136"/>
      <c r="G384" s="136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</row>
    <row r="385" spans="1:27" ht="19.399999999999999" customHeight="1" x14ac:dyDescent="0.35">
      <c r="A385" s="134"/>
      <c r="B385" s="134"/>
      <c r="C385" s="134"/>
      <c r="D385" s="134"/>
      <c r="E385" s="135"/>
      <c r="F385" s="136"/>
      <c r="G385" s="136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</row>
    <row r="386" spans="1:27" ht="19.399999999999999" customHeight="1" x14ac:dyDescent="0.35">
      <c r="A386" s="134"/>
      <c r="B386" s="134"/>
      <c r="C386" s="134"/>
      <c r="D386" s="134"/>
      <c r="E386" s="135"/>
      <c r="F386" s="136"/>
      <c r="G386" s="136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</row>
    <row r="387" spans="1:27" ht="19.399999999999999" customHeight="1" x14ac:dyDescent="0.35">
      <c r="A387" s="134"/>
      <c r="B387" s="134"/>
      <c r="C387" s="134"/>
      <c r="D387" s="134"/>
      <c r="E387" s="135"/>
      <c r="F387" s="136"/>
      <c r="G387" s="136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</row>
    <row r="388" spans="1:27" ht="19.399999999999999" customHeight="1" x14ac:dyDescent="0.35">
      <c r="A388" s="134"/>
      <c r="B388" s="134"/>
      <c r="C388" s="134"/>
      <c r="D388" s="134"/>
      <c r="E388" s="135"/>
      <c r="F388" s="136"/>
      <c r="G388" s="136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  <c r="AA388" s="109"/>
    </row>
    <row r="389" spans="1:27" ht="19.399999999999999" customHeight="1" x14ac:dyDescent="0.35">
      <c r="A389" s="134"/>
      <c r="B389" s="134"/>
      <c r="C389" s="134"/>
      <c r="D389" s="134"/>
      <c r="E389" s="135"/>
      <c r="F389" s="136"/>
      <c r="G389" s="136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  <c r="AA389" s="109"/>
    </row>
    <row r="390" spans="1:27" ht="19.399999999999999" customHeight="1" x14ac:dyDescent="0.35">
      <c r="A390" s="134"/>
      <c r="B390" s="134"/>
      <c r="C390" s="134"/>
      <c r="D390" s="134"/>
      <c r="E390" s="135"/>
      <c r="F390" s="136"/>
      <c r="G390" s="136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  <c r="AA390" s="109"/>
    </row>
    <row r="391" spans="1:27" ht="19.399999999999999" customHeight="1" x14ac:dyDescent="0.35">
      <c r="A391" s="134"/>
      <c r="B391" s="134"/>
      <c r="C391" s="134"/>
      <c r="D391" s="134"/>
      <c r="E391" s="135"/>
      <c r="F391" s="136"/>
      <c r="G391" s="136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</row>
    <row r="392" spans="1:27" ht="19.399999999999999" customHeight="1" x14ac:dyDescent="0.35">
      <c r="A392" s="134"/>
      <c r="B392" s="134"/>
      <c r="C392" s="134"/>
      <c r="D392" s="134"/>
      <c r="E392" s="135"/>
      <c r="F392" s="136"/>
      <c r="G392" s="136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</row>
    <row r="393" spans="1:27" ht="19.399999999999999" customHeight="1" x14ac:dyDescent="0.35">
      <c r="A393" s="134"/>
      <c r="B393" s="134"/>
      <c r="C393" s="134"/>
      <c r="D393" s="134"/>
      <c r="E393" s="135"/>
      <c r="F393" s="136"/>
      <c r="G393" s="136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  <c r="AA393" s="109"/>
    </row>
    <row r="394" spans="1:27" ht="19.399999999999999" customHeight="1" x14ac:dyDescent="0.35">
      <c r="A394" s="134"/>
      <c r="B394" s="134"/>
      <c r="C394" s="134"/>
      <c r="D394" s="134"/>
      <c r="E394" s="135"/>
      <c r="F394" s="136"/>
      <c r="G394" s="136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  <c r="AA394" s="109"/>
    </row>
    <row r="395" spans="1:27" ht="19.399999999999999" customHeight="1" x14ac:dyDescent="0.35">
      <c r="A395" s="134"/>
      <c r="B395" s="134"/>
      <c r="C395" s="134"/>
      <c r="D395" s="134"/>
      <c r="E395" s="135"/>
      <c r="F395" s="136"/>
      <c r="G395" s="136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  <c r="AA395" s="109"/>
    </row>
    <row r="396" spans="1:27" ht="19.399999999999999" customHeight="1" x14ac:dyDescent="0.35">
      <c r="A396" s="134"/>
      <c r="B396" s="134"/>
      <c r="C396" s="134"/>
      <c r="D396" s="134"/>
      <c r="E396" s="135"/>
      <c r="F396" s="136"/>
      <c r="G396" s="136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  <c r="AA396" s="109"/>
    </row>
    <row r="397" spans="1:27" ht="19.399999999999999" customHeight="1" x14ac:dyDescent="0.35">
      <c r="A397" s="134"/>
      <c r="B397" s="134"/>
      <c r="C397" s="134"/>
      <c r="D397" s="134"/>
      <c r="E397" s="135"/>
      <c r="F397" s="136"/>
      <c r="G397" s="136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  <c r="AA397" s="109"/>
    </row>
    <row r="398" spans="1:27" ht="19.399999999999999" customHeight="1" x14ac:dyDescent="0.35">
      <c r="A398" s="134"/>
      <c r="B398" s="134"/>
      <c r="C398" s="134"/>
      <c r="D398" s="134"/>
      <c r="E398" s="135"/>
      <c r="F398" s="136"/>
      <c r="G398" s="136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</row>
    <row r="399" spans="1:27" ht="19.399999999999999" customHeight="1" x14ac:dyDescent="0.35">
      <c r="A399" s="134"/>
      <c r="B399" s="134"/>
      <c r="C399" s="134"/>
      <c r="D399" s="134"/>
      <c r="E399" s="135"/>
      <c r="F399" s="136"/>
      <c r="G399" s="136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  <c r="AA399" s="109"/>
    </row>
    <row r="400" spans="1:27" ht="19.399999999999999" customHeight="1" x14ac:dyDescent="0.35">
      <c r="A400" s="134"/>
      <c r="B400" s="134"/>
      <c r="C400" s="134"/>
      <c r="D400" s="134"/>
      <c r="E400" s="135"/>
      <c r="F400" s="136"/>
      <c r="G400" s="136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  <c r="AA400" s="109"/>
    </row>
    <row r="401" spans="1:27" ht="19.399999999999999" customHeight="1" x14ac:dyDescent="0.35">
      <c r="A401" s="134"/>
      <c r="B401" s="134"/>
      <c r="C401" s="134"/>
      <c r="D401" s="134"/>
      <c r="E401" s="135"/>
      <c r="F401" s="136"/>
      <c r="G401" s="136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  <c r="AA401" s="109"/>
    </row>
    <row r="402" spans="1:27" ht="19.399999999999999" customHeight="1" x14ac:dyDescent="0.35">
      <c r="A402" s="134"/>
      <c r="B402" s="134"/>
      <c r="C402" s="134"/>
      <c r="D402" s="134"/>
      <c r="E402" s="135"/>
      <c r="F402" s="136"/>
      <c r="G402" s="136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  <c r="AA402" s="109"/>
    </row>
    <row r="403" spans="1:27" ht="19.399999999999999" customHeight="1" x14ac:dyDescent="0.35">
      <c r="A403" s="134"/>
      <c r="B403" s="134"/>
      <c r="C403" s="134"/>
      <c r="D403" s="134"/>
      <c r="E403" s="135"/>
      <c r="F403" s="136"/>
      <c r="G403" s="136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  <c r="AA403" s="109"/>
    </row>
    <row r="404" spans="1:27" ht="19.399999999999999" customHeight="1" x14ac:dyDescent="0.35">
      <c r="A404" s="134"/>
      <c r="B404" s="134"/>
      <c r="C404" s="134"/>
      <c r="D404" s="134"/>
      <c r="E404" s="135"/>
      <c r="F404" s="136"/>
      <c r="G404" s="136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  <c r="AA404" s="109"/>
    </row>
    <row r="405" spans="1:27" ht="19.399999999999999" customHeight="1" x14ac:dyDescent="0.35">
      <c r="A405" s="134"/>
      <c r="B405" s="134"/>
      <c r="C405" s="134"/>
      <c r="D405" s="134"/>
      <c r="E405" s="135"/>
      <c r="F405" s="136"/>
      <c r="G405" s="136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</row>
    <row r="406" spans="1:27" ht="19.399999999999999" customHeight="1" x14ac:dyDescent="0.35">
      <c r="A406" s="134"/>
      <c r="B406" s="134"/>
      <c r="C406" s="134"/>
      <c r="D406" s="134"/>
      <c r="E406" s="135"/>
      <c r="F406" s="136"/>
      <c r="G406" s="136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  <c r="AA406" s="109"/>
    </row>
    <row r="407" spans="1:27" ht="19.399999999999999" customHeight="1" x14ac:dyDescent="0.35">
      <c r="A407" s="134"/>
      <c r="B407" s="134"/>
      <c r="C407" s="134"/>
      <c r="D407" s="134"/>
      <c r="E407" s="135"/>
      <c r="F407" s="136"/>
      <c r="G407" s="136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</row>
    <row r="408" spans="1:27" ht="19.399999999999999" customHeight="1" x14ac:dyDescent="0.35">
      <c r="A408" s="134"/>
      <c r="B408" s="134"/>
      <c r="C408" s="134"/>
      <c r="D408" s="134"/>
      <c r="E408" s="135"/>
      <c r="F408" s="136"/>
      <c r="G408" s="136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</row>
    <row r="409" spans="1:27" ht="19.399999999999999" customHeight="1" x14ac:dyDescent="0.35">
      <c r="A409" s="134"/>
      <c r="B409" s="134"/>
      <c r="C409" s="134"/>
      <c r="D409" s="134"/>
      <c r="E409" s="135"/>
      <c r="F409" s="136"/>
      <c r="G409" s="136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  <c r="AA409" s="109"/>
    </row>
    <row r="410" spans="1:27" ht="19.399999999999999" customHeight="1" x14ac:dyDescent="0.35">
      <c r="A410" s="134"/>
      <c r="B410" s="134"/>
      <c r="C410" s="134"/>
      <c r="D410" s="134"/>
      <c r="E410" s="135"/>
      <c r="F410" s="136"/>
      <c r="G410" s="136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</row>
    <row r="411" spans="1:27" ht="19.399999999999999" customHeight="1" x14ac:dyDescent="0.35">
      <c r="A411" s="134"/>
      <c r="B411" s="134"/>
      <c r="C411" s="134"/>
      <c r="D411" s="134"/>
      <c r="E411" s="135"/>
      <c r="F411" s="136"/>
      <c r="G411" s="136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</row>
    <row r="412" spans="1:27" ht="19.399999999999999" customHeight="1" x14ac:dyDescent="0.35">
      <c r="A412" s="134"/>
      <c r="B412" s="134"/>
      <c r="C412" s="134"/>
      <c r="D412" s="134"/>
      <c r="E412" s="135"/>
      <c r="F412" s="136"/>
      <c r="G412" s="136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  <c r="AA412" s="109"/>
    </row>
    <row r="413" spans="1:27" ht="19.399999999999999" customHeight="1" x14ac:dyDescent="0.35">
      <c r="A413" s="134"/>
      <c r="B413" s="134"/>
      <c r="C413" s="134"/>
      <c r="D413" s="134"/>
      <c r="E413" s="135"/>
      <c r="F413" s="136"/>
      <c r="G413" s="136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  <c r="AA413" s="109"/>
    </row>
    <row r="414" spans="1:27" ht="19.399999999999999" customHeight="1" x14ac:dyDescent="0.35">
      <c r="A414" s="134"/>
      <c r="B414" s="134"/>
      <c r="C414" s="134"/>
      <c r="D414" s="134"/>
      <c r="E414" s="135"/>
      <c r="F414" s="136"/>
      <c r="G414" s="136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  <c r="AA414" s="109"/>
    </row>
    <row r="415" spans="1:27" ht="19.399999999999999" customHeight="1" x14ac:dyDescent="0.35">
      <c r="A415" s="134"/>
      <c r="B415" s="134"/>
      <c r="C415" s="134"/>
      <c r="D415" s="134"/>
      <c r="E415" s="135"/>
      <c r="F415" s="136"/>
      <c r="G415" s="136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  <c r="AA415" s="109"/>
    </row>
    <row r="416" spans="1:27" ht="19.399999999999999" customHeight="1" x14ac:dyDescent="0.35">
      <c r="A416" s="134"/>
      <c r="B416" s="134"/>
      <c r="C416" s="134"/>
      <c r="D416" s="134"/>
      <c r="E416" s="135"/>
      <c r="F416" s="136"/>
      <c r="G416" s="136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</row>
    <row r="417" spans="1:27" ht="19.399999999999999" customHeight="1" x14ac:dyDescent="0.35">
      <c r="A417" s="134"/>
      <c r="B417" s="134"/>
      <c r="C417" s="134"/>
      <c r="D417" s="134"/>
      <c r="E417" s="135"/>
      <c r="F417" s="136"/>
      <c r="G417" s="136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  <c r="AA417" s="109"/>
    </row>
    <row r="418" spans="1:27" ht="19.399999999999999" customHeight="1" x14ac:dyDescent="0.35">
      <c r="A418" s="134"/>
      <c r="B418" s="134"/>
      <c r="C418" s="134"/>
      <c r="D418" s="134"/>
      <c r="E418" s="135"/>
      <c r="F418" s="136"/>
      <c r="G418" s="136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  <c r="AA418" s="109"/>
    </row>
    <row r="419" spans="1:27" ht="19.399999999999999" customHeight="1" x14ac:dyDescent="0.35">
      <c r="A419" s="134"/>
      <c r="B419" s="134"/>
      <c r="C419" s="134"/>
      <c r="D419" s="134"/>
      <c r="E419" s="135"/>
      <c r="F419" s="136"/>
      <c r="G419" s="136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  <c r="AA419" s="109"/>
    </row>
    <row r="420" spans="1:27" ht="19.399999999999999" customHeight="1" x14ac:dyDescent="0.35">
      <c r="A420" s="134"/>
      <c r="B420" s="134"/>
      <c r="C420" s="134"/>
      <c r="D420" s="134"/>
      <c r="E420" s="135"/>
      <c r="F420" s="136"/>
      <c r="G420" s="136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</row>
    <row r="421" spans="1:27" ht="19.399999999999999" customHeight="1" x14ac:dyDescent="0.35">
      <c r="A421" s="134"/>
      <c r="B421" s="134"/>
      <c r="C421" s="134"/>
      <c r="D421" s="134"/>
      <c r="E421" s="135"/>
      <c r="F421" s="136"/>
      <c r="G421" s="136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  <c r="AA421" s="109"/>
    </row>
    <row r="422" spans="1:27" ht="19.399999999999999" customHeight="1" x14ac:dyDescent="0.35">
      <c r="A422" s="134"/>
      <c r="B422" s="134"/>
      <c r="C422" s="134"/>
      <c r="D422" s="134"/>
      <c r="E422" s="135"/>
      <c r="F422" s="136"/>
      <c r="G422" s="136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</row>
    <row r="423" spans="1:27" ht="19.399999999999999" customHeight="1" x14ac:dyDescent="0.35">
      <c r="A423" s="134"/>
      <c r="B423" s="134"/>
      <c r="C423" s="134"/>
      <c r="D423" s="134"/>
      <c r="E423" s="135"/>
      <c r="F423" s="136"/>
      <c r="G423" s="136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  <c r="AA423" s="109"/>
    </row>
    <row r="424" spans="1:27" ht="19.399999999999999" customHeight="1" x14ac:dyDescent="0.35">
      <c r="A424" s="134"/>
      <c r="B424" s="134"/>
      <c r="C424" s="134"/>
      <c r="D424" s="134"/>
      <c r="E424" s="135"/>
      <c r="F424" s="136"/>
      <c r="G424" s="136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</row>
    <row r="425" spans="1:27" ht="19.399999999999999" customHeight="1" x14ac:dyDescent="0.35">
      <c r="A425" s="134"/>
      <c r="B425" s="134"/>
      <c r="C425" s="134"/>
      <c r="D425" s="134"/>
      <c r="E425" s="135"/>
      <c r="F425" s="136"/>
      <c r="G425" s="136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</row>
    <row r="426" spans="1:27" ht="19.399999999999999" customHeight="1" x14ac:dyDescent="0.35">
      <c r="A426" s="134"/>
      <c r="B426" s="134"/>
      <c r="C426" s="134"/>
      <c r="D426" s="134"/>
      <c r="E426" s="135"/>
      <c r="F426" s="136"/>
      <c r="G426" s="136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  <c r="AA426" s="109"/>
    </row>
    <row r="427" spans="1:27" ht="19.399999999999999" customHeight="1" x14ac:dyDescent="0.35">
      <c r="A427" s="134"/>
      <c r="B427" s="134"/>
      <c r="C427" s="134"/>
      <c r="D427" s="134"/>
      <c r="E427" s="135"/>
      <c r="F427" s="136"/>
      <c r="G427" s="136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</row>
    <row r="428" spans="1:27" ht="19.399999999999999" customHeight="1" x14ac:dyDescent="0.35">
      <c r="A428" s="134"/>
      <c r="B428" s="134"/>
      <c r="C428" s="134"/>
      <c r="D428" s="134"/>
      <c r="E428" s="135"/>
      <c r="F428" s="136"/>
      <c r="G428" s="136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  <c r="AA428" s="109"/>
    </row>
    <row r="429" spans="1:27" ht="19.399999999999999" customHeight="1" x14ac:dyDescent="0.35">
      <c r="A429" s="134"/>
      <c r="B429" s="134"/>
      <c r="C429" s="134"/>
      <c r="D429" s="134"/>
      <c r="E429" s="135"/>
      <c r="F429" s="136"/>
      <c r="G429" s="136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</row>
    <row r="430" spans="1:27" ht="19.399999999999999" customHeight="1" x14ac:dyDescent="0.35">
      <c r="A430" s="134"/>
      <c r="B430" s="134"/>
      <c r="C430" s="134"/>
      <c r="D430" s="134"/>
      <c r="E430" s="135"/>
      <c r="F430" s="136"/>
      <c r="G430" s="136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</row>
    <row r="431" spans="1:27" ht="19.399999999999999" customHeight="1" x14ac:dyDescent="0.35">
      <c r="A431" s="134"/>
      <c r="B431" s="134"/>
      <c r="C431" s="134"/>
      <c r="D431" s="134"/>
      <c r="E431" s="135"/>
      <c r="F431" s="136"/>
      <c r="G431" s="136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</row>
    <row r="432" spans="1:27" ht="19.399999999999999" customHeight="1" x14ac:dyDescent="0.35">
      <c r="A432" s="134"/>
      <c r="B432" s="134"/>
      <c r="C432" s="134"/>
      <c r="D432" s="134"/>
      <c r="E432" s="135"/>
      <c r="F432" s="136"/>
      <c r="G432" s="136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</row>
    <row r="433" spans="1:27" ht="19.399999999999999" customHeight="1" x14ac:dyDescent="0.35">
      <c r="A433" s="134"/>
      <c r="B433" s="134"/>
      <c r="C433" s="134"/>
      <c r="D433" s="134"/>
      <c r="E433" s="135"/>
      <c r="F433" s="136"/>
      <c r="G433" s="136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  <c r="AA433" s="109"/>
    </row>
    <row r="434" spans="1:27" ht="19.399999999999999" customHeight="1" x14ac:dyDescent="0.35">
      <c r="A434" s="134"/>
      <c r="B434" s="134"/>
      <c r="C434" s="134"/>
      <c r="D434" s="134"/>
      <c r="E434" s="135"/>
      <c r="F434" s="136"/>
      <c r="G434" s="136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</row>
    <row r="435" spans="1:27" ht="19.399999999999999" customHeight="1" x14ac:dyDescent="0.35">
      <c r="A435" s="134"/>
      <c r="B435" s="134"/>
      <c r="C435" s="134"/>
      <c r="D435" s="134"/>
      <c r="E435" s="135"/>
      <c r="F435" s="136"/>
      <c r="G435" s="136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  <c r="AA435" s="109"/>
    </row>
    <row r="436" spans="1:27" ht="19.399999999999999" customHeight="1" x14ac:dyDescent="0.35">
      <c r="A436" s="134"/>
      <c r="B436" s="134"/>
      <c r="C436" s="134"/>
      <c r="D436" s="134"/>
      <c r="E436" s="135"/>
      <c r="F436" s="136"/>
      <c r="G436" s="136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</row>
    <row r="437" spans="1:27" ht="19.399999999999999" customHeight="1" x14ac:dyDescent="0.35">
      <c r="A437" s="134"/>
      <c r="B437" s="134"/>
      <c r="C437" s="134"/>
      <c r="D437" s="134"/>
      <c r="E437" s="135"/>
      <c r="F437" s="136"/>
      <c r="G437" s="136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  <c r="AA437" s="109"/>
    </row>
    <row r="438" spans="1:27" ht="19.399999999999999" customHeight="1" x14ac:dyDescent="0.35">
      <c r="A438" s="134"/>
      <c r="B438" s="134"/>
      <c r="C438" s="134"/>
      <c r="D438" s="134"/>
      <c r="E438" s="135"/>
      <c r="F438" s="136"/>
      <c r="G438" s="136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  <c r="AA438" s="109"/>
    </row>
    <row r="439" spans="1:27" ht="19.399999999999999" customHeight="1" x14ac:dyDescent="0.35">
      <c r="A439" s="134"/>
      <c r="B439" s="134"/>
      <c r="C439" s="134"/>
      <c r="D439" s="134"/>
      <c r="E439" s="135"/>
      <c r="F439" s="136"/>
      <c r="G439" s="136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  <c r="AA439" s="109"/>
    </row>
    <row r="440" spans="1:27" ht="19.399999999999999" customHeight="1" x14ac:dyDescent="0.35">
      <c r="A440" s="134"/>
      <c r="B440" s="134"/>
      <c r="C440" s="134"/>
      <c r="D440" s="134"/>
      <c r="E440" s="135"/>
      <c r="F440" s="136"/>
      <c r="G440" s="136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  <c r="AA440" s="109"/>
    </row>
    <row r="441" spans="1:27" ht="19.399999999999999" customHeight="1" x14ac:dyDescent="0.35">
      <c r="A441" s="134"/>
      <c r="B441" s="134"/>
      <c r="C441" s="134"/>
      <c r="D441" s="134"/>
      <c r="E441" s="135"/>
      <c r="F441" s="136"/>
      <c r="G441" s="136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  <c r="AA441" s="109"/>
    </row>
    <row r="442" spans="1:27" ht="19.399999999999999" customHeight="1" x14ac:dyDescent="0.35">
      <c r="A442" s="134"/>
      <c r="B442" s="134"/>
      <c r="C442" s="134"/>
      <c r="D442" s="134"/>
      <c r="E442" s="135"/>
      <c r="F442" s="136"/>
      <c r="G442" s="136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  <c r="AA442" s="109"/>
    </row>
    <row r="443" spans="1:27" ht="19.399999999999999" customHeight="1" x14ac:dyDescent="0.35">
      <c r="A443" s="134"/>
      <c r="B443" s="134"/>
      <c r="C443" s="134"/>
      <c r="D443" s="134"/>
      <c r="E443" s="135"/>
      <c r="F443" s="136"/>
      <c r="G443" s="136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  <c r="AA443" s="109"/>
    </row>
    <row r="444" spans="1:27" ht="19.399999999999999" customHeight="1" x14ac:dyDescent="0.35">
      <c r="A444" s="134"/>
      <c r="B444" s="134"/>
      <c r="C444" s="134"/>
      <c r="D444" s="134"/>
      <c r="E444" s="135"/>
      <c r="F444" s="136"/>
      <c r="G444" s="136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  <c r="AA444" s="109"/>
    </row>
    <row r="445" spans="1:27" ht="19.399999999999999" customHeight="1" x14ac:dyDescent="0.35">
      <c r="A445" s="134"/>
      <c r="B445" s="134"/>
      <c r="C445" s="134"/>
      <c r="D445" s="134"/>
      <c r="E445" s="135"/>
      <c r="F445" s="136"/>
      <c r="G445" s="136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</row>
    <row r="446" spans="1:27" ht="19.399999999999999" customHeight="1" x14ac:dyDescent="0.35">
      <c r="A446" s="134"/>
      <c r="B446" s="134"/>
      <c r="C446" s="134"/>
      <c r="D446" s="134"/>
      <c r="E446" s="135"/>
      <c r="F446" s="136"/>
      <c r="G446" s="136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  <c r="AA446" s="109"/>
    </row>
    <row r="447" spans="1:27" ht="19.399999999999999" customHeight="1" x14ac:dyDescent="0.35">
      <c r="A447" s="134"/>
      <c r="B447" s="134"/>
      <c r="C447" s="134"/>
      <c r="D447" s="134"/>
      <c r="E447" s="135"/>
      <c r="F447" s="136"/>
      <c r="G447" s="136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  <c r="AA447" s="109"/>
    </row>
    <row r="448" spans="1:27" ht="19.399999999999999" customHeight="1" x14ac:dyDescent="0.35">
      <c r="A448" s="134"/>
      <c r="B448" s="134"/>
      <c r="C448" s="134"/>
      <c r="D448" s="134"/>
      <c r="E448" s="135"/>
      <c r="F448" s="136"/>
      <c r="G448" s="136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  <c r="AA448" s="109"/>
    </row>
    <row r="449" spans="1:27" ht="19.399999999999999" customHeight="1" x14ac:dyDescent="0.35">
      <c r="A449" s="134"/>
      <c r="B449" s="134"/>
      <c r="C449" s="134"/>
      <c r="D449" s="134"/>
      <c r="E449" s="135"/>
      <c r="F449" s="136"/>
      <c r="G449" s="136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</row>
    <row r="450" spans="1:27" ht="19.399999999999999" customHeight="1" x14ac:dyDescent="0.35">
      <c r="A450" s="134"/>
      <c r="B450" s="134"/>
      <c r="C450" s="134"/>
      <c r="D450" s="134"/>
      <c r="E450" s="135"/>
      <c r="F450" s="136"/>
      <c r="G450" s="136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</row>
    <row r="451" spans="1:27" ht="19.399999999999999" customHeight="1" x14ac:dyDescent="0.35">
      <c r="A451" s="134"/>
      <c r="B451" s="134"/>
      <c r="C451" s="134"/>
      <c r="D451" s="134"/>
      <c r="E451" s="135"/>
      <c r="F451" s="136"/>
      <c r="G451" s="136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</row>
    <row r="452" spans="1:27" ht="19.399999999999999" customHeight="1" x14ac:dyDescent="0.35">
      <c r="A452" s="134"/>
      <c r="B452" s="134"/>
      <c r="C452" s="134"/>
      <c r="D452" s="134"/>
      <c r="E452" s="135"/>
      <c r="F452" s="136"/>
      <c r="G452" s="136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</row>
    <row r="453" spans="1:27" ht="19.399999999999999" customHeight="1" x14ac:dyDescent="0.35">
      <c r="A453" s="134"/>
      <c r="B453" s="134"/>
      <c r="C453" s="134"/>
      <c r="D453" s="134"/>
      <c r="E453" s="135"/>
      <c r="F453" s="136"/>
      <c r="G453" s="136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  <c r="AA453" s="109"/>
    </row>
    <row r="454" spans="1:27" ht="19.399999999999999" customHeight="1" x14ac:dyDescent="0.35">
      <c r="A454" s="134"/>
      <c r="B454" s="134"/>
      <c r="C454" s="134"/>
      <c r="D454" s="134"/>
      <c r="E454" s="135"/>
      <c r="F454" s="136"/>
      <c r="G454" s="136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  <c r="AA454" s="109"/>
    </row>
    <row r="455" spans="1:27" ht="19.399999999999999" customHeight="1" x14ac:dyDescent="0.35">
      <c r="A455" s="134"/>
      <c r="B455" s="134"/>
      <c r="C455" s="134"/>
      <c r="D455" s="134"/>
      <c r="E455" s="135"/>
      <c r="F455" s="136"/>
      <c r="G455" s="136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  <c r="AA455" s="109"/>
    </row>
    <row r="456" spans="1:27" ht="19.399999999999999" customHeight="1" x14ac:dyDescent="0.35">
      <c r="A456" s="134"/>
      <c r="B456" s="134"/>
      <c r="C456" s="134"/>
      <c r="D456" s="134"/>
      <c r="E456" s="135"/>
      <c r="F456" s="136"/>
      <c r="G456" s="136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  <c r="AA456" s="109"/>
    </row>
    <row r="457" spans="1:27" ht="19.399999999999999" customHeight="1" x14ac:dyDescent="0.35">
      <c r="A457" s="134"/>
      <c r="B457" s="134"/>
      <c r="C457" s="134"/>
      <c r="D457" s="134"/>
      <c r="E457" s="135"/>
      <c r="F457" s="136"/>
      <c r="G457" s="136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  <c r="AA457" s="109"/>
    </row>
    <row r="458" spans="1:27" ht="19.399999999999999" customHeight="1" x14ac:dyDescent="0.35">
      <c r="A458" s="134"/>
      <c r="B458" s="134"/>
      <c r="C458" s="134"/>
      <c r="D458" s="134"/>
      <c r="E458" s="135"/>
      <c r="F458" s="136"/>
      <c r="G458" s="136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  <c r="AA458" s="109"/>
    </row>
    <row r="459" spans="1:27" ht="19.399999999999999" customHeight="1" x14ac:dyDescent="0.35">
      <c r="A459" s="134"/>
      <c r="B459" s="134"/>
      <c r="C459" s="134"/>
      <c r="D459" s="134"/>
      <c r="E459" s="135"/>
      <c r="F459" s="136"/>
      <c r="G459" s="136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  <c r="AA459" s="109"/>
    </row>
    <row r="460" spans="1:27" ht="19.399999999999999" customHeight="1" x14ac:dyDescent="0.35">
      <c r="A460" s="134"/>
      <c r="B460" s="134"/>
      <c r="C460" s="134"/>
      <c r="D460" s="134"/>
      <c r="E460" s="135"/>
      <c r="F460" s="136"/>
      <c r="G460" s="136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  <c r="AA460" s="109"/>
    </row>
    <row r="461" spans="1:27" ht="19.399999999999999" customHeight="1" x14ac:dyDescent="0.35">
      <c r="A461" s="134"/>
      <c r="B461" s="134"/>
      <c r="C461" s="134"/>
      <c r="D461" s="134"/>
      <c r="E461" s="135"/>
      <c r="F461" s="136"/>
      <c r="G461" s="136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  <c r="AA461" s="109"/>
    </row>
    <row r="462" spans="1:27" ht="19.399999999999999" customHeight="1" x14ac:dyDescent="0.35">
      <c r="A462" s="134"/>
      <c r="B462" s="134"/>
      <c r="C462" s="134"/>
      <c r="D462" s="134"/>
      <c r="E462" s="135"/>
      <c r="F462" s="136"/>
      <c r="G462" s="136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  <c r="AA462" s="109"/>
    </row>
    <row r="463" spans="1:27" ht="19.399999999999999" customHeight="1" x14ac:dyDescent="0.35">
      <c r="A463" s="134"/>
      <c r="B463" s="134"/>
      <c r="C463" s="134"/>
      <c r="D463" s="134"/>
      <c r="E463" s="135"/>
      <c r="F463" s="136"/>
      <c r="G463" s="136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</row>
    <row r="464" spans="1:27" ht="19.399999999999999" customHeight="1" x14ac:dyDescent="0.35">
      <c r="A464" s="134"/>
      <c r="B464" s="134"/>
      <c r="C464" s="134"/>
      <c r="D464" s="134"/>
      <c r="E464" s="135"/>
      <c r="F464" s="136"/>
      <c r="G464" s="136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</row>
    <row r="465" spans="1:27" ht="19.399999999999999" customHeight="1" x14ac:dyDescent="0.35">
      <c r="A465" s="134"/>
      <c r="B465" s="134"/>
      <c r="C465" s="134"/>
      <c r="D465" s="134"/>
      <c r="E465" s="135"/>
      <c r="F465" s="136"/>
      <c r="G465" s="136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  <c r="AA465" s="109"/>
    </row>
    <row r="466" spans="1:27" ht="19.399999999999999" customHeight="1" x14ac:dyDescent="0.35">
      <c r="A466" s="134"/>
      <c r="B466" s="134"/>
      <c r="C466" s="134"/>
      <c r="D466" s="134"/>
      <c r="E466" s="135"/>
      <c r="F466" s="136"/>
      <c r="G466" s="136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  <c r="AA466" s="109"/>
    </row>
    <row r="467" spans="1:27" ht="19.399999999999999" customHeight="1" x14ac:dyDescent="0.35">
      <c r="A467" s="134"/>
      <c r="B467" s="134"/>
      <c r="C467" s="134"/>
      <c r="D467" s="134"/>
      <c r="E467" s="135"/>
      <c r="F467" s="136"/>
      <c r="G467" s="136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</row>
    <row r="468" spans="1:27" ht="19.399999999999999" customHeight="1" x14ac:dyDescent="0.35">
      <c r="A468" s="134"/>
      <c r="B468" s="134"/>
      <c r="C468" s="134"/>
      <c r="D468" s="134"/>
      <c r="E468" s="135"/>
      <c r="F468" s="136"/>
      <c r="G468" s="136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  <c r="AA468" s="109"/>
    </row>
    <row r="469" spans="1:27" ht="19.399999999999999" customHeight="1" x14ac:dyDescent="0.35">
      <c r="A469" s="134"/>
      <c r="B469" s="134"/>
      <c r="C469" s="134"/>
      <c r="D469" s="134"/>
      <c r="E469" s="135"/>
      <c r="F469" s="136"/>
      <c r="G469" s="136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  <c r="AA469" s="109"/>
    </row>
    <row r="470" spans="1:27" ht="19.399999999999999" customHeight="1" x14ac:dyDescent="0.35">
      <c r="A470" s="134"/>
      <c r="B470" s="134"/>
      <c r="C470" s="134"/>
      <c r="D470" s="134"/>
      <c r="E470" s="135"/>
      <c r="F470" s="136"/>
      <c r="G470" s="136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  <c r="AA470" s="109"/>
    </row>
    <row r="471" spans="1:27" ht="19.399999999999999" customHeight="1" x14ac:dyDescent="0.35">
      <c r="A471" s="134"/>
      <c r="B471" s="134"/>
      <c r="C471" s="134"/>
      <c r="D471" s="134"/>
      <c r="E471" s="135"/>
      <c r="F471" s="136"/>
      <c r="G471" s="136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  <c r="AA471" s="109"/>
    </row>
    <row r="472" spans="1:27" ht="19.399999999999999" customHeight="1" x14ac:dyDescent="0.35">
      <c r="A472" s="134"/>
      <c r="B472" s="134"/>
      <c r="C472" s="134"/>
      <c r="D472" s="134"/>
      <c r="E472" s="135"/>
      <c r="F472" s="136"/>
      <c r="G472" s="136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  <c r="AA472" s="109"/>
    </row>
    <row r="473" spans="1:27" ht="19.399999999999999" customHeight="1" x14ac:dyDescent="0.35">
      <c r="A473" s="134"/>
      <c r="B473" s="134"/>
      <c r="C473" s="134"/>
      <c r="D473" s="134"/>
      <c r="E473" s="135"/>
      <c r="F473" s="136"/>
      <c r="G473" s="136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  <c r="AA473" s="109"/>
    </row>
    <row r="474" spans="1:27" ht="19.399999999999999" customHeight="1" x14ac:dyDescent="0.35">
      <c r="A474" s="134"/>
      <c r="B474" s="134"/>
      <c r="C474" s="134"/>
      <c r="D474" s="134"/>
      <c r="E474" s="135"/>
      <c r="F474" s="136"/>
      <c r="G474" s="136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</row>
    <row r="475" spans="1:27" ht="19.399999999999999" customHeight="1" x14ac:dyDescent="0.35">
      <c r="A475" s="134"/>
      <c r="B475" s="134"/>
      <c r="C475" s="134"/>
      <c r="D475" s="134"/>
      <c r="E475" s="135"/>
      <c r="F475" s="136"/>
      <c r="G475" s="136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  <c r="AA475" s="109"/>
    </row>
    <row r="476" spans="1:27" ht="19.399999999999999" customHeight="1" x14ac:dyDescent="0.35">
      <c r="A476" s="134"/>
      <c r="B476" s="134"/>
      <c r="C476" s="134"/>
      <c r="D476" s="134"/>
      <c r="E476" s="135"/>
      <c r="F476" s="136"/>
      <c r="G476" s="136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</row>
    <row r="477" spans="1:27" ht="19.399999999999999" customHeight="1" x14ac:dyDescent="0.35">
      <c r="A477" s="134"/>
      <c r="B477" s="134"/>
      <c r="C477" s="134"/>
      <c r="D477" s="134"/>
      <c r="E477" s="135"/>
      <c r="F477" s="136"/>
      <c r="G477" s="136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</row>
    <row r="478" spans="1:27" ht="19.399999999999999" customHeight="1" x14ac:dyDescent="0.35">
      <c r="A478" s="134"/>
      <c r="B478" s="134"/>
      <c r="C478" s="134"/>
      <c r="D478" s="134"/>
      <c r="E478" s="135"/>
      <c r="F478" s="136"/>
      <c r="G478" s="136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  <c r="AA478" s="109"/>
    </row>
    <row r="479" spans="1:27" ht="19.399999999999999" customHeight="1" x14ac:dyDescent="0.35">
      <c r="A479" s="134"/>
      <c r="B479" s="134"/>
      <c r="C479" s="134"/>
      <c r="D479" s="134"/>
      <c r="E479" s="135"/>
      <c r="F479" s="136"/>
      <c r="G479" s="136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  <c r="AA479" s="109"/>
    </row>
    <row r="480" spans="1:27" ht="19.399999999999999" customHeight="1" x14ac:dyDescent="0.35">
      <c r="A480" s="134"/>
      <c r="B480" s="134"/>
      <c r="C480" s="134"/>
      <c r="D480" s="134"/>
      <c r="E480" s="135"/>
      <c r="F480" s="136"/>
      <c r="G480" s="136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  <c r="AA480" s="109"/>
    </row>
    <row r="481" spans="1:27" ht="19.399999999999999" customHeight="1" x14ac:dyDescent="0.35">
      <c r="A481" s="134"/>
      <c r="B481" s="134"/>
      <c r="C481" s="134"/>
      <c r="D481" s="134"/>
      <c r="E481" s="135"/>
      <c r="F481" s="136"/>
      <c r="G481" s="136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  <c r="AA481" s="109"/>
    </row>
    <row r="482" spans="1:27" ht="19.399999999999999" customHeight="1" x14ac:dyDescent="0.35">
      <c r="A482" s="134"/>
      <c r="B482" s="134"/>
      <c r="C482" s="134"/>
      <c r="D482" s="134"/>
      <c r="E482" s="135"/>
      <c r="F482" s="136"/>
      <c r="G482" s="136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</row>
    <row r="483" spans="1:27" ht="19.399999999999999" customHeight="1" x14ac:dyDescent="0.35">
      <c r="A483" s="134"/>
      <c r="B483" s="134"/>
      <c r="C483" s="134"/>
      <c r="D483" s="134"/>
      <c r="E483" s="135"/>
      <c r="F483" s="136"/>
      <c r="G483" s="136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</row>
    <row r="484" spans="1:27" ht="19.399999999999999" customHeight="1" x14ac:dyDescent="0.35">
      <c r="A484" s="134"/>
      <c r="B484" s="134"/>
      <c r="C484" s="134"/>
      <c r="D484" s="134"/>
      <c r="E484" s="135"/>
      <c r="F484" s="136"/>
      <c r="G484" s="136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  <c r="AA484" s="109"/>
    </row>
    <row r="485" spans="1:27" ht="19.399999999999999" customHeight="1" x14ac:dyDescent="0.35">
      <c r="A485" s="134"/>
      <c r="B485" s="134"/>
      <c r="C485" s="134"/>
      <c r="D485" s="134"/>
      <c r="E485" s="135"/>
      <c r="F485" s="136"/>
      <c r="G485" s="136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  <c r="AA485" s="109"/>
    </row>
    <row r="486" spans="1:27" ht="19.399999999999999" customHeight="1" x14ac:dyDescent="0.35">
      <c r="A486" s="134"/>
      <c r="B486" s="134"/>
      <c r="C486" s="134"/>
      <c r="D486" s="134"/>
      <c r="E486" s="135"/>
      <c r="F486" s="136"/>
      <c r="G486" s="136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  <c r="AA486" s="109"/>
    </row>
    <row r="487" spans="1:27" ht="19.399999999999999" customHeight="1" x14ac:dyDescent="0.35">
      <c r="A487" s="134"/>
      <c r="B487" s="134"/>
      <c r="C487" s="134"/>
      <c r="D487" s="134"/>
      <c r="E487" s="135"/>
      <c r="F487" s="136"/>
      <c r="G487" s="136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  <c r="AA487" s="109"/>
    </row>
    <row r="488" spans="1:27" ht="19.399999999999999" customHeight="1" x14ac:dyDescent="0.35">
      <c r="A488" s="134"/>
      <c r="B488" s="134"/>
      <c r="C488" s="134"/>
      <c r="D488" s="134"/>
      <c r="E488" s="135"/>
      <c r="F488" s="136"/>
      <c r="G488" s="136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  <c r="AA488" s="109"/>
    </row>
    <row r="489" spans="1:27" ht="19.399999999999999" customHeight="1" x14ac:dyDescent="0.35">
      <c r="A489" s="134"/>
      <c r="B489" s="134"/>
      <c r="C489" s="134"/>
      <c r="D489" s="134"/>
      <c r="E489" s="135"/>
      <c r="F489" s="136"/>
      <c r="G489" s="136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  <c r="AA489" s="109"/>
    </row>
    <row r="490" spans="1:27" ht="19.399999999999999" customHeight="1" x14ac:dyDescent="0.35">
      <c r="A490" s="134"/>
      <c r="B490" s="134"/>
      <c r="C490" s="134"/>
      <c r="D490" s="134"/>
      <c r="E490" s="135"/>
      <c r="F490" s="136"/>
      <c r="G490" s="136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  <c r="AA490" s="109"/>
    </row>
    <row r="491" spans="1:27" ht="19.399999999999999" customHeight="1" x14ac:dyDescent="0.35">
      <c r="A491" s="134"/>
      <c r="B491" s="134"/>
      <c r="C491" s="134"/>
      <c r="D491" s="134"/>
      <c r="E491" s="135"/>
      <c r="F491" s="136"/>
      <c r="G491" s="136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  <c r="AA491" s="109"/>
    </row>
    <row r="492" spans="1:27" ht="19.399999999999999" customHeight="1" x14ac:dyDescent="0.35">
      <c r="A492" s="134"/>
      <c r="B492" s="134"/>
      <c r="C492" s="134"/>
      <c r="D492" s="134"/>
      <c r="E492" s="135"/>
      <c r="F492" s="136"/>
      <c r="G492" s="136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  <c r="AA492" s="109"/>
    </row>
    <row r="493" spans="1:27" ht="19.399999999999999" customHeight="1" x14ac:dyDescent="0.35">
      <c r="A493" s="134"/>
      <c r="B493" s="134"/>
      <c r="C493" s="134"/>
      <c r="D493" s="134"/>
      <c r="E493" s="135"/>
      <c r="F493" s="136"/>
      <c r="G493" s="136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  <c r="AA493" s="109"/>
    </row>
    <row r="494" spans="1:27" ht="19.399999999999999" customHeight="1" x14ac:dyDescent="0.35">
      <c r="A494" s="134"/>
      <c r="B494" s="134"/>
      <c r="C494" s="134"/>
      <c r="D494" s="134"/>
      <c r="E494" s="135"/>
      <c r="F494" s="136"/>
      <c r="G494" s="136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  <c r="AA494" s="109"/>
    </row>
    <row r="495" spans="1:27" ht="19.399999999999999" customHeight="1" x14ac:dyDescent="0.35">
      <c r="A495" s="134"/>
      <c r="B495" s="134"/>
      <c r="C495" s="134"/>
      <c r="D495" s="134"/>
      <c r="E495" s="135"/>
      <c r="F495" s="136"/>
      <c r="G495" s="136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  <c r="AA495" s="109"/>
    </row>
    <row r="496" spans="1:27" ht="19.399999999999999" customHeight="1" x14ac:dyDescent="0.35">
      <c r="A496" s="134"/>
      <c r="B496" s="134"/>
      <c r="C496" s="134"/>
      <c r="D496" s="134"/>
      <c r="E496" s="135"/>
      <c r="F496" s="136"/>
      <c r="G496" s="136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  <c r="AA496" s="109"/>
    </row>
    <row r="497" spans="1:27" ht="19.399999999999999" customHeight="1" x14ac:dyDescent="0.35">
      <c r="A497" s="134"/>
      <c r="B497" s="134"/>
      <c r="C497" s="134"/>
      <c r="D497" s="134"/>
      <c r="E497" s="135"/>
      <c r="F497" s="136"/>
      <c r="G497" s="136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  <c r="AA497" s="109"/>
    </row>
    <row r="498" spans="1:27" ht="19.399999999999999" customHeight="1" x14ac:dyDescent="0.35">
      <c r="A498" s="134"/>
      <c r="B498" s="134"/>
      <c r="C498" s="134"/>
      <c r="D498" s="134"/>
      <c r="E498" s="135"/>
      <c r="F498" s="136"/>
      <c r="G498" s="136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  <c r="AA498" s="109"/>
    </row>
    <row r="499" spans="1:27" ht="19.399999999999999" customHeight="1" x14ac:dyDescent="0.35">
      <c r="A499" s="134"/>
      <c r="B499" s="134"/>
      <c r="C499" s="134"/>
      <c r="D499" s="134"/>
      <c r="E499" s="135"/>
      <c r="F499" s="136"/>
      <c r="G499" s="136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  <c r="AA499" s="109"/>
    </row>
    <row r="500" spans="1:27" ht="19.399999999999999" customHeight="1" x14ac:dyDescent="0.35">
      <c r="A500" s="134"/>
      <c r="B500" s="134"/>
      <c r="C500" s="134"/>
      <c r="D500" s="134"/>
      <c r="E500" s="135"/>
      <c r="F500" s="136"/>
      <c r="G500" s="136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  <c r="AA500" s="109"/>
    </row>
    <row r="501" spans="1:27" ht="19.399999999999999" customHeight="1" x14ac:dyDescent="0.35">
      <c r="A501" s="134"/>
      <c r="B501" s="134"/>
      <c r="C501" s="134"/>
      <c r="D501" s="134"/>
      <c r="E501" s="135"/>
      <c r="F501" s="136"/>
      <c r="G501" s="136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  <c r="AA501" s="109"/>
    </row>
    <row r="502" spans="1:27" ht="19.399999999999999" customHeight="1" x14ac:dyDescent="0.35">
      <c r="A502" s="134"/>
      <c r="B502" s="134"/>
      <c r="C502" s="134"/>
      <c r="D502" s="134"/>
      <c r="E502" s="135"/>
      <c r="F502" s="136"/>
      <c r="G502" s="136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  <c r="AA502" s="109"/>
    </row>
    <row r="503" spans="1:27" ht="19.399999999999999" customHeight="1" x14ac:dyDescent="0.35">
      <c r="A503" s="134"/>
      <c r="B503" s="134"/>
      <c r="C503" s="134"/>
      <c r="D503" s="134"/>
      <c r="E503" s="135"/>
      <c r="F503" s="136"/>
      <c r="G503" s="136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  <c r="AA503" s="109"/>
    </row>
    <row r="504" spans="1:27" ht="19.399999999999999" customHeight="1" x14ac:dyDescent="0.35">
      <c r="A504" s="134"/>
      <c r="B504" s="134"/>
      <c r="C504" s="134"/>
      <c r="D504" s="134"/>
      <c r="E504" s="135"/>
      <c r="F504" s="136"/>
      <c r="G504" s="136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  <c r="AA504" s="109"/>
    </row>
    <row r="505" spans="1:27" ht="19.399999999999999" customHeight="1" x14ac:dyDescent="0.35">
      <c r="A505" s="134"/>
      <c r="B505" s="134"/>
      <c r="C505" s="134"/>
      <c r="D505" s="134"/>
      <c r="E505" s="135"/>
      <c r="F505" s="136"/>
      <c r="G505" s="136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109"/>
    </row>
    <row r="506" spans="1:27" ht="19.399999999999999" customHeight="1" x14ac:dyDescent="0.35">
      <c r="A506" s="134"/>
      <c r="B506" s="134"/>
      <c r="C506" s="134"/>
      <c r="D506" s="134"/>
      <c r="E506" s="135"/>
      <c r="F506" s="136"/>
      <c r="G506" s="136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109"/>
    </row>
    <row r="507" spans="1:27" ht="19.399999999999999" customHeight="1" x14ac:dyDescent="0.35">
      <c r="A507" s="134"/>
      <c r="B507" s="134"/>
      <c r="C507" s="134"/>
      <c r="D507" s="134"/>
      <c r="E507" s="135"/>
      <c r="F507" s="136"/>
      <c r="G507" s="136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  <c r="AA507" s="109"/>
    </row>
    <row r="508" spans="1:27" ht="19.399999999999999" customHeight="1" x14ac:dyDescent="0.35">
      <c r="A508" s="134"/>
      <c r="B508" s="134"/>
      <c r="C508" s="134"/>
      <c r="D508" s="134"/>
      <c r="E508" s="135"/>
      <c r="F508" s="136"/>
      <c r="G508" s="136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  <c r="AA508" s="109"/>
    </row>
    <row r="509" spans="1:27" ht="19.399999999999999" customHeight="1" x14ac:dyDescent="0.35">
      <c r="A509" s="134"/>
      <c r="B509" s="134"/>
      <c r="C509" s="134"/>
      <c r="D509" s="134"/>
      <c r="E509" s="135"/>
      <c r="F509" s="136"/>
      <c r="G509" s="136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  <c r="AA509" s="109"/>
    </row>
    <row r="510" spans="1:27" ht="19.399999999999999" customHeight="1" x14ac:dyDescent="0.35">
      <c r="A510" s="134"/>
      <c r="B510" s="134"/>
      <c r="C510" s="134"/>
      <c r="D510" s="134"/>
      <c r="E510" s="135"/>
      <c r="F510" s="136"/>
      <c r="G510" s="136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  <c r="AA510" s="109"/>
    </row>
    <row r="511" spans="1:27" ht="19.399999999999999" customHeight="1" x14ac:dyDescent="0.35">
      <c r="A511" s="134"/>
      <c r="B511" s="134"/>
      <c r="C511" s="134"/>
      <c r="D511" s="134"/>
      <c r="E511" s="135"/>
      <c r="F511" s="136"/>
      <c r="G511" s="136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  <c r="AA511" s="109"/>
    </row>
    <row r="512" spans="1:27" ht="19.399999999999999" customHeight="1" x14ac:dyDescent="0.35">
      <c r="A512" s="134"/>
      <c r="B512" s="134"/>
      <c r="C512" s="134"/>
      <c r="D512" s="134"/>
      <c r="E512" s="135"/>
      <c r="F512" s="136"/>
      <c r="G512" s="136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  <c r="AA512" s="109"/>
    </row>
    <row r="513" spans="1:27" ht="19.399999999999999" customHeight="1" x14ac:dyDescent="0.35">
      <c r="A513" s="134"/>
      <c r="B513" s="134"/>
      <c r="C513" s="134"/>
      <c r="D513" s="134"/>
      <c r="E513" s="135"/>
      <c r="F513" s="136"/>
      <c r="G513" s="136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  <c r="AA513" s="109"/>
    </row>
    <row r="514" spans="1:27" ht="19.399999999999999" customHeight="1" x14ac:dyDescent="0.35">
      <c r="A514" s="134"/>
      <c r="B514" s="134"/>
      <c r="C514" s="134"/>
      <c r="D514" s="134"/>
      <c r="E514" s="135"/>
      <c r="F514" s="136"/>
      <c r="G514" s="136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  <c r="AA514" s="109"/>
    </row>
    <row r="515" spans="1:27" ht="19.399999999999999" customHeight="1" x14ac:dyDescent="0.35">
      <c r="A515" s="134"/>
      <c r="B515" s="134"/>
      <c r="C515" s="134"/>
      <c r="D515" s="134"/>
      <c r="E515" s="135"/>
      <c r="F515" s="136"/>
      <c r="G515" s="136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  <c r="AA515" s="109"/>
    </row>
    <row r="516" spans="1:27" ht="19.399999999999999" customHeight="1" x14ac:dyDescent="0.35">
      <c r="A516" s="134"/>
      <c r="B516" s="134"/>
      <c r="C516" s="134"/>
      <c r="D516" s="134"/>
      <c r="E516" s="135"/>
      <c r="F516" s="136"/>
      <c r="G516" s="136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  <c r="AA516" s="109"/>
    </row>
    <row r="517" spans="1:27" ht="19.399999999999999" customHeight="1" x14ac:dyDescent="0.35">
      <c r="A517" s="134"/>
      <c r="B517" s="134"/>
      <c r="C517" s="134"/>
      <c r="D517" s="134"/>
      <c r="E517" s="135"/>
      <c r="F517" s="136"/>
      <c r="G517" s="136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  <c r="AA517" s="109"/>
    </row>
    <row r="518" spans="1:27" ht="19.399999999999999" customHeight="1" x14ac:dyDescent="0.35">
      <c r="A518" s="134"/>
      <c r="B518" s="134"/>
      <c r="C518" s="134"/>
      <c r="D518" s="134"/>
      <c r="E518" s="135"/>
      <c r="F518" s="136"/>
      <c r="G518" s="136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</row>
    <row r="519" spans="1:27" ht="19.399999999999999" customHeight="1" x14ac:dyDescent="0.35">
      <c r="A519" s="134"/>
      <c r="B519" s="134"/>
      <c r="C519" s="134"/>
      <c r="D519" s="134"/>
      <c r="E519" s="135"/>
      <c r="F519" s="136"/>
      <c r="G519" s="136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  <c r="AA519" s="109"/>
    </row>
    <row r="520" spans="1:27" ht="19.399999999999999" customHeight="1" x14ac:dyDescent="0.35">
      <c r="A520" s="134"/>
      <c r="B520" s="134"/>
      <c r="C520" s="134"/>
      <c r="D520" s="134"/>
      <c r="E520" s="135"/>
      <c r="F520" s="136"/>
      <c r="G520" s="136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  <c r="AA520" s="109"/>
    </row>
    <row r="521" spans="1:27" ht="19.399999999999999" customHeight="1" x14ac:dyDescent="0.35">
      <c r="A521" s="134"/>
      <c r="B521" s="134"/>
      <c r="C521" s="134"/>
      <c r="D521" s="134"/>
      <c r="E521" s="135"/>
      <c r="F521" s="136"/>
      <c r="G521" s="136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  <c r="AA521" s="109"/>
    </row>
    <row r="522" spans="1:27" ht="19.399999999999999" customHeight="1" x14ac:dyDescent="0.35">
      <c r="A522" s="134"/>
      <c r="B522" s="134"/>
      <c r="C522" s="134"/>
      <c r="D522" s="134"/>
      <c r="E522" s="135"/>
      <c r="F522" s="136"/>
      <c r="G522" s="136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  <c r="AA522" s="109"/>
    </row>
    <row r="523" spans="1:27" ht="19.399999999999999" customHeight="1" x14ac:dyDescent="0.35">
      <c r="A523" s="134"/>
      <c r="B523" s="134"/>
      <c r="C523" s="134"/>
      <c r="D523" s="134"/>
      <c r="E523" s="135"/>
      <c r="F523" s="136"/>
      <c r="G523" s="136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  <c r="AA523" s="109"/>
    </row>
    <row r="524" spans="1:27" ht="19.399999999999999" customHeight="1" x14ac:dyDescent="0.35">
      <c r="A524" s="134"/>
      <c r="B524" s="134"/>
      <c r="C524" s="134"/>
      <c r="D524" s="134"/>
      <c r="E524" s="135"/>
      <c r="F524" s="136"/>
      <c r="G524" s="136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  <c r="AA524" s="109"/>
    </row>
    <row r="525" spans="1:27" ht="19.399999999999999" customHeight="1" x14ac:dyDescent="0.35">
      <c r="A525" s="134"/>
      <c r="B525" s="134"/>
      <c r="C525" s="134"/>
      <c r="D525" s="134"/>
      <c r="E525" s="135"/>
      <c r="F525" s="136"/>
      <c r="G525" s="136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  <c r="AA525" s="109"/>
    </row>
    <row r="526" spans="1:27" ht="19.399999999999999" customHeight="1" x14ac:dyDescent="0.35">
      <c r="A526" s="134"/>
      <c r="B526" s="134"/>
      <c r="C526" s="134"/>
      <c r="D526" s="134"/>
      <c r="E526" s="135"/>
      <c r="F526" s="136"/>
      <c r="G526" s="136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  <c r="AA526" s="109"/>
    </row>
    <row r="527" spans="1:27" ht="19.399999999999999" customHeight="1" x14ac:dyDescent="0.35">
      <c r="A527" s="134"/>
      <c r="B527" s="134"/>
      <c r="C527" s="134"/>
      <c r="D527" s="134"/>
      <c r="E527" s="135"/>
      <c r="F527" s="136"/>
      <c r="G527" s="136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  <c r="AA527" s="109"/>
    </row>
    <row r="528" spans="1:27" ht="19.399999999999999" customHeight="1" x14ac:dyDescent="0.35">
      <c r="A528" s="134"/>
      <c r="B528" s="134"/>
      <c r="C528" s="134"/>
      <c r="D528" s="134"/>
      <c r="E528" s="135"/>
      <c r="F528" s="136"/>
      <c r="G528" s="136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  <c r="AA528" s="109"/>
    </row>
    <row r="529" spans="1:27" ht="19.399999999999999" customHeight="1" x14ac:dyDescent="0.35">
      <c r="A529" s="134"/>
      <c r="B529" s="134"/>
      <c r="C529" s="134"/>
      <c r="D529" s="134"/>
      <c r="E529" s="135"/>
      <c r="F529" s="136"/>
      <c r="G529" s="136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  <c r="AA529" s="109"/>
    </row>
    <row r="530" spans="1:27" ht="19.399999999999999" customHeight="1" x14ac:dyDescent="0.35">
      <c r="A530" s="134"/>
      <c r="B530" s="134"/>
      <c r="C530" s="134"/>
      <c r="D530" s="134"/>
      <c r="E530" s="135"/>
      <c r="F530" s="136"/>
      <c r="G530" s="136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  <c r="AA530" s="109"/>
    </row>
    <row r="531" spans="1:27" ht="19.399999999999999" customHeight="1" x14ac:dyDescent="0.35">
      <c r="A531" s="134"/>
      <c r="B531" s="134"/>
      <c r="C531" s="134"/>
      <c r="D531" s="134"/>
      <c r="E531" s="135"/>
      <c r="F531" s="136"/>
      <c r="G531" s="136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  <c r="AA531" s="109"/>
    </row>
    <row r="532" spans="1:27" ht="19.399999999999999" customHeight="1" x14ac:dyDescent="0.35">
      <c r="A532" s="134"/>
      <c r="B532" s="134"/>
      <c r="C532" s="134"/>
      <c r="D532" s="134"/>
      <c r="E532" s="135"/>
      <c r="F532" s="136"/>
      <c r="G532" s="136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  <c r="AA532" s="109"/>
    </row>
    <row r="533" spans="1:27" ht="19.399999999999999" customHeight="1" x14ac:dyDescent="0.35">
      <c r="A533" s="134"/>
      <c r="B533" s="134"/>
      <c r="C533" s="134"/>
      <c r="D533" s="134"/>
      <c r="E533" s="135"/>
      <c r="F533" s="136"/>
      <c r="G533" s="136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</row>
    <row r="534" spans="1:27" ht="19.399999999999999" customHeight="1" x14ac:dyDescent="0.35">
      <c r="A534" s="134"/>
      <c r="B534" s="134"/>
      <c r="C534" s="134"/>
      <c r="D534" s="134"/>
      <c r="E534" s="135"/>
      <c r="F534" s="136"/>
      <c r="G534" s="136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  <c r="AA534" s="109"/>
    </row>
    <row r="535" spans="1:27" ht="19.399999999999999" customHeight="1" x14ac:dyDescent="0.35">
      <c r="A535" s="134"/>
      <c r="B535" s="134"/>
      <c r="C535" s="134"/>
      <c r="D535" s="134"/>
      <c r="E535" s="135"/>
      <c r="F535" s="136"/>
      <c r="G535" s="136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  <c r="AA535" s="109"/>
    </row>
    <row r="536" spans="1:27" ht="19.399999999999999" customHeight="1" x14ac:dyDescent="0.35">
      <c r="A536" s="134"/>
      <c r="B536" s="134"/>
      <c r="C536" s="134"/>
      <c r="D536" s="134"/>
      <c r="E536" s="135"/>
      <c r="F536" s="136"/>
      <c r="G536" s="136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  <c r="AA536" s="109"/>
    </row>
    <row r="537" spans="1:27" ht="19.399999999999999" customHeight="1" x14ac:dyDescent="0.35">
      <c r="A537" s="134"/>
      <c r="B537" s="134"/>
      <c r="C537" s="134"/>
      <c r="D537" s="134"/>
      <c r="E537" s="135"/>
      <c r="F537" s="136"/>
      <c r="G537" s="136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  <c r="AA537" s="109"/>
    </row>
    <row r="538" spans="1:27" ht="19.399999999999999" customHeight="1" x14ac:dyDescent="0.35">
      <c r="A538" s="134"/>
      <c r="B538" s="134"/>
      <c r="C538" s="134"/>
      <c r="D538" s="134"/>
      <c r="E538" s="135"/>
      <c r="F538" s="136"/>
      <c r="G538" s="136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  <c r="AA538" s="109"/>
    </row>
    <row r="539" spans="1:27" ht="19.399999999999999" customHeight="1" x14ac:dyDescent="0.35">
      <c r="A539" s="134"/>
      <c r="B539" s="134"/>
      <c r="C539" s="134"/>
      <c r="D539" s="134"/>
      <c r="E539" s="135"/>
      <c r="F539" s="136"/>
      <c r="G539" s="136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  <c r="AA539" s="109"/>
    </row>
    <row r="540" spans="1:27" ht="19.399999999999999" customHeight="1" x14ac:dyDescent="0.35">
      <c r="A540" s="134"/>
      <c r="B540" s="134"/>
      <c r="C540" s="134"/>
      <c r="D540" s="134"/>
      <c r="E540" s="135"/>
      <c r="F540" s="136"/>
      <c r="G540" s="136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  <c r="AA540" s="109"/>
    </row>
    <row r="541" spans="1:27" ht="19.399999999999999" customHeight="1" x14ac:dyDescent="0.35">
      <c r="A541" s="134"/>
      <c r="B541" s="134"/>
      <c r="C541" s="134"/>
      <c r="D541" s="134"/>
      <c r="E541" s="135"/>
      <c r="F541" s="136"/>
      <c r="G541" s="136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  <c r="AA541" s="109"/>
    </row>
    <row r="542" spans="1:27" ht="19.399999999999999" customHeight="1" x14ac:dyDescent="0.35">
      <c r="A542" s="134"/>
      <c r="B542" s="134"/>
      <c r="C542" s="134"/>
      <c r="D542" s="134"/>
      <c r="E542" s="135"/>
      <c r="F542" s="136"/>
      <c r="G542" s="136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  <c r="AA542" s="109"/>
    </row>
    <row r="543" spans="1:27" ht="19.399999999999999" customHeight="1" x14ac:dyDescent="0.35">
      <c r="A543" s="134"/>
      <c r="B543" s="134"/>
      <c r="C543" s="134"/>
      <c r="D543" s="134"/>
      <c r="E543" s="135"/>
      <c r="F543" s="136"/>
      <c r="G543" s="136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  <c r="AA543" s="109"/>
    </row>
    <row r="544" spans="1:27" ht="19.399999999999999" customHeight="1" x14ac:dyDescent="0.35">
      <c r="A544" s="134"/>
      <c r="B544" s="134"/>
      <c r="C544" s="134"/>
      <c r="D544" s="134"/>
      <c r="E544" s="135"/>
      <c r="F544" s="136"/>
      <c r="G544" s="136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  <c r="AA544" s="109"/>
    </row>
    <row r="545" spans="1:27" ht="19.399999999999999" customHeight="1" x14ac:dyDescent="0.35">
      <c r="A545" s="134"/>
      <c r="B545" s="134"/>
      <c r="C545" s="134"/>
      <c r="D545" s="134"/>
      <c r="E545" s="135"/>
      <c r="F545" s="136"/>
      <c r="G545" s="136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</row>
    <row r="546" spans="1:27" ht="19.399999999999999" customHeight="1" x14ac:dyDescent="0.35">
      <c r="A546" s="134"/>
      <c r="B546" s="134"/>
      <c r="C546" s="134"/>
      <c r="D546" s="134"/>
      <c r="E546" s="135"/>
      <c r="F546" s="136"/>
      <c r="G546" s="136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  <c r="AA546" s="109"/>
    </row>
    <row r="547" spans="1:27" ht="19.399999999999999" customHeight="1" x14ac:dyDescent="0.35">
      <c r="A547" s="134"/>
      <c r="B547" s="134"/>
      <c r="C547" s="134"/>
      <c r="D547" s="134"/>
      <c r="E547" s="135"/>
      <c r="F547" s="136"/>
      <c r="G547" s="136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  <c r="AA547" s="109"/>
    </row>
    <row r="548" spans="1:27" ht="19.399999999999999" customHeight="1" x14ac:dyDescent="0.35">
      <c r="A548" s="134"/>
      <c r="B548" s="134"/>
      <c r="C548" s="134"/>
      <c r="D548" s="134"/>
      <c r="E548" s="135"/>
      <c r="F548" s="136"/>
      <c r="G548" s="136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  <c r="AA548" s="109"/>
    </row>
    <row r="549" spans="1:27" ht="19.399999999999999" customHeight="1" x14ac:dyDescent="0.35">
      <c r="A549" s="134"/>
      <c r="B549" s="134"/>
      <c r="C549" s="134"/>
      <c r="D549" s="134"/>
      <c r="E549" s="135"/>
      <c r="F549" s="136"/>
      <c r="G549" s="136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  <c r="AA549" s="109"/>
    </row>
    <row r="550" spans="1:27" ht="19.399999999999999" customHeight="1" x14ac:dyDescent="0.35">
      <c r="A550" s="134"/>
      <c r="B550" s="134"/>
      <c r="C550" s="134"/>
      <c r="D550" s="134"/>
      <c r="E550" s="135"/>
      <c r="F550" s="136"/>
      <c r="G550" s="136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  <c r="AA550" s="109"/>
    </row>
    <row r="551" spans="1:27" ht="19.399999999999999" customHeight="1" x14ac:dyDescent="0.35">
      <c r="A551" s="134"/>
      <c r="B551" s="134"/>
      <c r="C551" s="134"/>
      <c r="D551" s="134"/>
      <c r="E551" s="135"/>
      <c r="F551" s="136"/>
      <c r="G551" s="136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  <c r="AA551" s="109"/>
    </row>
    <row r="552" spans="1:27" ht="19.399999999999999" customHeight="1" x14ac:dyDescent="0.35">
      <c r="A552" s="134"/>
      <c r="B552" s="134"/>
      <c r="C552" s="134"/>
      <c r="D552" s="134"/>
      <c r="E552" s="135"/>
      <c r="F552" s="136"/>
      <c r="G552" s="136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  <c r="AA552" s="109"/>
    </row>
    <row r="553" spans="1:27" ht="19.399999999999999" customHeight="1" x14ac:dyDescent="0.35">
      <c r="A553" s="134"/>
      <c r="B553" s="134"/>
      <c r="C553" s="134"/>
      <c r="D553" s="134"/>
      <c r="E553" s="135"/>
      <c r="F553" s="136"/>
      <c r="G553" s="136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  <c r="AA553" s="109"/>
    </row>
    <row r="554" spans="1:27" ht="19.399999999999999" customHeight="1" x14ac:dyDescent="0.35">
      <c r="A554" s="134"/>
      <c r="B554" s="134"/>
      <c r="C554" s="134"/>
      <c r="D554" s="134"/>
      <c r="E554" s="135"/>
      <c r="F554" s="136"/>
      <c r="G554" s="136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  <c r="AA554" s="109"/>
    </row>
    <row r="555" spans="1:27" ht="19.399999999999999" customHeight="1" x14ac:dyDescent="0.35">
      <c r="A555" s="134"/>
      <c r="B555" s="134"/>
      <c r="C555" s="134"/>
      <c r="D555" s="134"/>
      <c r="E555" s="135"/>
      <c r="F555" s="136"/>
      <c r="G555" s="136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  <c r="AA555" s="109"/>
    </row>
    <row r="556" spans="1:27" ht="19.399999999999999" customHeight="1" x14ac:dyDescent="0.35">
      <c r="A556" s="134"/>
      <c r="B556" s="134"/>
      <c r="C556" s="134"/>
      <c r="D556" s="134"/>
      <c r="E556" s="135"/>
      <c r="F556" s="136"/>
      <c r="G556" s="136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  <c r="AA556" s="109"/>
    </row>
    <row r="557" spans="1:27" ht="19.399999999999999" customHeight="1" x14ac:dyDescent="0.35">
      <c r="A557" s="134"/>
      <c r="B557" s="134"/>
      <c r="C557" s="134"/>
      <c r="D557" s="134"/>
      <c r="E557" s="135"/>
      <c r="F557" s="136"/>
      <c r="G557" s="136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  <c r="AA557" s="109"/>
    </row>
    <row r="558" spans="1:27" ht="19.399999999999999" customHeight="1" x14ac:dyDescent="0.35">
      <c r="A558" s="134"/>
      <c r="B558" s="134"/>
      <c r="C558" s="134"/>
      <c r="D558" s="134"/>
      <c r="E558" s="135"/>
      <c r="F558" s="136"/>
      <c r="G558" s="136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  <c r="AA558" s="109"/>
    </row>
    <row r="559" spans="1:27" ht="19.399999999999999" customHeight="1" x14ac:dyDescent="0.35">
      <c r="A559" s="134"/>
      <c r="B559" s="134"/>
      <c r="C559" s="134"/>
      <c r="D559" s="134"/>
      <c r="E559" s="135"/>
      <c r="F559" s="136"/>
      <c r="G559" s="136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  <c r="AA559" s="109"/>
    </row>
    <row r="560" spans="1:27" ht="19.399999999999999" customHeight="1" x14ac:dyDescent="0.35">
      <c r="A560" s="134"/>
      <c r="B560" s="134"/>
      <c r="C560" s="134"/>
      <c r="D560" s="134"/>
      <c r="E560" s="135"/>
      <c r="F560" s="136"/>
      <c r="G560" s="136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  <c r="AA560" s="109"/>
    </row>
    <row r="561" spans="1:27" ht="19.399999999999999" customHeight="1" x14ac:dyDescent="0.35">
      <c r="A561" s="134"/>
      <c r="B561" s="134"/>
      <c r="C561" s="134"/>
      <c r="D561" s="134"/>
      <c r="E561" s="135"/>
      <c r="F561" s="136"/>
      <c r="G561" s="136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  <c r="AA561" s="109"/>
    </row>
    <row r="562" spans="1:27" ht="19.399999999999999" customHeight="1" x14ac:dyDescent="0.35">
      <c r="A562" s="134"/>
      <c r="B562" s="134"/>
      <c r="C562" s="134"/>
      <c r="D562" s="134"/>
      <c r="E562" s="135"/>
      <c r="F562" s="136"/>
      <c r="G562" s="136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  <c r="AA562" s="109"/>
    </row>
    <row r="563" spans="1:27" ht="19.399999999999999" customHeight="1" x14ac:dyDescent="0.35">
      <c r="A563" s="134"/>
      <c r="B563" s="134"/>
      <c r="C563" s="134"/>
      <c r="D563" s="134"/>
      <c r="E563" s="135"/>
      <c r="F563" s="136"/>
      <c r="G563" s="136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  <c r="AA563" s="109"/>
    </row>
    <row r="564" spans="1:27" ht="19.399999999999999" customHeight="1" x14ac:dyDescent="0.35">
      <c r="A564" s="134"/>
      <c r="B564" s="134"/>
      <c r="C564" s="134"/>
      <c r="D564" s="134"/>
      <c r="E564" s="135"/>
      <c r="F564" s="136"/>
      <c r="G564" s="136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  <c r="AA564" s="109"/>
    </row>
    <row r="565" spans="1:27" ht="19.399999999999999" customHeight="1" x14ac:dyDescent="0.35">
      <c r="A565" s="134"/>
      <c r="B565" s="134"/>
      <c r="C565" s="134"/>
      <c r="D565" s="134"/>
      <c r="E565" s="135"/>
      <c r="F565" s="136"/>
      <c r="G565" s="136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  <c r="AA565" s="109"/>
    </row>
    <row r="566" spans="1:27" ht="19.399999999999999" customHeight="1" x14ac:dyDescent="0.35">
      <c r="A566" s="134"/>
      <c r="B566" s="134"/>
      <c r="C566" s="134"/>
      <c r="D566" s="134"/>
      <c r="E566" s="135"/>
      <c r="F566" s="136"/>
      <c r="G566" s="136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  <c r="AA566" s="109"/>
    </row>
    <row r="567" spans="1:27" ht="19.399999999999999" customHeight="1" x14ac:dyDescent="0.35">
      <c r="A567" s="134"/>
      <c r="B567" s="134"/>
      <c r="C567" s="134"/>
      <c r="D567" s="134"/>
      <c r="E567" s="135"/>
      <c r="F567" s="136"/>
      <c r="G567" s="136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  <c r="AA567" s="109"/>
    </row>
    <row r="568" spans="1:27" ht="19.399999999999999" customHeight="1" x14ac:dyDescent="0.35">
      <c r="A568" s="134"/>
      <c r="B568" s="134"/>
      <c r="C568" s="134"/>
      <c r="D568" s="134"/>
      <c r="E568" s="135"/>
      <c r="F568" s="136"/>
      <c r="G568" s="136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  <c r="AA568" s="109"/>
    </row>
    <row r="569" spans="1:27" ht="19.399999999999999" customHeight="1" x14ac:dyDescent="0.35">
      <c r="A569" s="134"/>
      <c r="B569" s="134"/>
      <c r="C569" s="134"/>
      <c r="D569" s="134"/>
      <c r="E569" s="135"/>
      <c r="F569" s="136"/>
      <c r="G569" s="136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  <c r="AA569" s="109"/>
    </row>
    <row r="570" spans="1:27" ht="19.399999999999999" customHeight="1" x14ac:dyDescent="0.35">
      <c r="A570" s="134"/>
      <c r="B570" s="134"/>
      <c r="C570" s="134"/>
      <c r="D570" s="134"/>
      <c r="E570" s="135"/>
      <c r="F570" s="136"/>
      <c r="G570" s="136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  <c r="AA570" s="109"/>
    </row>
    <row r="571" spans="1:27" ht="19.399999999999999" customHeight="1" x14ac:dyDescent="0.35">
      <c r="A571" s="134"/>
      <c r="B571" s="134"/>
      <c r="C571" s="134"/>
      <c r="D571" s="134"/>
      <c r="E571" s="135"/>
      <c r="F571" s="136"/>
      <c r="G571" s="136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  <c r="AA571" s="109"/>
    </row>
    <row r="572" spans="1:27" ht="19.399999999999999" customHeight="1" x14ac:dyDescent="0.35">
      <c r="A572" s="134"/>
      <c r="B572" s="134"/>
      <c r="C572" s="134"/>
      <c r="D572" s="134"/>
      <c r="E572" s="135"/>
      <c r="F572" s="136"/>
      <c r="G572" s="136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  <c r="AA572" s="109"/>
    </row>
    <row r="573" spans="1:27" ht="19.399999999999999" customHeight="1" x14ac:dyDescent="0.35">
      <c r="A573" s="134"/>
      <c r="B573" s="134"/>
      <c r="C573" s="134"/>
      <c r="D573" s="134"/>
      <c r="E573" s="135"/>
      <c r="F573" s="136"/>
      <c r="G573" s="136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  <c r="AA573" s="109"/>
    </row>
    <row r="574" spans="1:27" ht="19.399999999999999" customHeight="1" x14ac:dyDescent="0.35">
      <c r="A574" s="134"/>
      <c r="B574" s="134"/>
      <c r="C574" s="134"/>
      <c r="D574" s="134"/>
      <c r="E574" s="135"/>
      <c r="F574" s="136"/>
      <c r="G574" s="136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  <c r="AA574" s="109"/>
    </row>
    <row r="575" spans="1:27" ht="19.399999999999999" customHeight="1" x14ac:dyDescent="0.35">
      <c r="A575" s="134"/>
      <c r="B575" s="134"/>
      <c r="C575" s="134"/>
      <c r="D575" s="134"/>
      <c r="E575" s="135"/>
      <c r="F575" s="136"/>
      <c r="G575" s="136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  <c r="AA575" s="109"/>
    </row>
    <row r="576" spans="1:27" ht="19.399999999999999" customHeight="1" x14ac:dyDescent="0.35">
      <c r="A576" s="134"/>
      <c r="B576" s="134"/>
      <c r="C576" s="134"/>
      <c r="D576" s="134"/>
      <c r="E576" s="135"/>
      <c r="F576" s="136"/>
      <c r="G576" s="136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  <c r="AA576" s="109"/>
    </row>
    <row r="577" spans="1:27" ht="19.399999999999999" customHeight="1" x14ac:dyDescent="0.35">
      <c r="A577" s="134"/>
      <c r="B577" s="134"/>
      <c r="C577" s="134"/>
      <c r="D577" s="134"/>
      <c r="E577" s="135"/>
      <c r="F577" s="136"/>
      <c r="G577" s="136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  <c r="AA577" s="109"/>
    </row>
    <row r="578" spans="1:27" ht="19.399999999999999" customHeight="1" x14ac:dyDescent="0.35">
      <c r="A578" s="134"/>
      <c r="B578" s="134"/>
      <c r="C578" s="134"/>
      <c r="D578" s="134"/>
      <c r="E578" s="135"/>
      <c r="F578" s="136"/>
      <c r="G578" s="136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  <c r="AA578" s="109"/>
    </row>
    <row r="579" spans="1:27" ht="19.399999999999999" customHeight="1" x14ac:dyDescent="0.35">
      <c r="A579" s="134"/>
      <c r="B579" s="134"/>
      <c r="C579" s="134"/>
      <c r="D579" s="134"/>
      <c r="E579" s="135"/>
      <c r="F579" s="136"/>
      <c r="G579" s="136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  <c r="AA579" s="109"/>
    </row>
    <row r="580" spans="1:27" ht="19.399999999999999" customHeight="1" x14ac:dyDescent="0.35">
      <c r="A580" s="134"/>
      <c r="B580" s="134"/>
      <c r="C580" s="134"/>
      <c r="D580" s="134"/>
      <c r="E580" s="135"/>
      <c r="F580" s="136"/>
      <c r="G580" s="136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  <c r="AA580" s="109"/>
    </row>
    <row r="581" spans="1:27" ht="19.399999999999999" customHeight="1" x14ac:dyDescent="0.35">
      <c r="A581" s="134"/>
      <c r="B581" s="134"/>
      <c r="C581" s="134"/>
      <c r="D581" s="134"/>
      <c r="E581" s="135"/>
      <c r="F581" s="136"/>
      <c r="G581" s="136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  <c r="AA581" s="109"/>
    </row>
    <row r="582" spans="1:27" ht="19.399999999999999" customHeight="1" x14ac:dyDescent="0.35">
      <c r="A582" s="134"/>
      <c r="B582" s="134"/>
      <c r="C582" s="134"/>
      <c r="D582" s="134"/>
      <c r="E582" s="135"/>
      <c r="F582" s="136"/>
      <c r="G582" s="136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  <c r="AA582" s="109"/>
    </row>
    <row r="583" spans="1:27" ht="19.399999999999999" customHeight="1" x14ac:dyDescent="0.35">
      <c r="A583" s="134"/>
      <c r="B583" s="134"/>
      <c r="C583" s="134"/>
      <c r="D583" s="134"/>
      <c r="E583" s="135"/>
      <c r="F583" s="136"/>
      <c r="G583" s="136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  <c r="AA583" s="109"/>
    </row>
    <row r="584" spans="1:27" ht="19.399999999999999" customHeight="1" x14ac:dyDescent="0.35">
      <c r="A584" s="134"/>
      <c r="B584" s="134"/>
      <c r="C584" s="134"/>
      <c r="D584" s="134"/>
      <c r="E584" s="135"/>
      <c r="F584" s="136"/>
      <c r="G584" s="136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  <c r="AA584" s="109"/>
    </row>
    <row r="585" spans="1:27" ht="19.399999999999999" customHeight="1" x14ac:dyDescent="0.35">
      <c r="A585" s="134"/>
      <c r="B585" s="134"/>
      <c r="C585" s="134"/>
      <c r="D585" s="134"/>
      <c r="E585" s="135"/>
      <c r="F585" s="136"/>
      <c r="G585" s="136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  <c r="AA585" s="109"/>
    </row>
    <row r="586" spans="1:27" ht="19.399999999999999" customHeight="1" x14ac:dyDescent="0.35">
      <c r="A586" s="134"/>
      <c r="B586" s="134"/>
      <c r="C586" s="134"/>
      <c r="D586" s="134"/>
      <c r="E586" s="135"/>
      <c r="F586" s="136"/>
      <c r="G586" s="136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  <c r="AA586" s="109"/>
    </row>
    <row r="587" spans="1:27" ht="19.399999999999999" customHeight="1" x14ac:dyDescent="0.35">
      <c r="A587" s="134"/>
      <c r="B587" s="134"/>
      <c r="C587" s="134"/>
      <c r="D587" s="134"/>
      <c r="E587" s="135"/>
      <c r="F587" s="136"/>
      <c r="G587" s="136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  <c r="AA587" s="109"/>
    </row>
    <row r="588" spans="1:27" ht="19.399999999999999" customHeight="1" x14ac:dyDescent="0.35">
      <c r="A588" s="134"/>
      <c r="B588" s="134"/>
      <c r="C588" s="134"/>
      <c r="D588" s="134"/>
      <c r="E588" s="135"/>
      <c r="F588" s="136"/>
      <c r="G588" s="136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  <c r="AA588" s="109"/>
    </row>
    <row r="589" spans="1:27" ht="19.399999999999999" customHeight="1" x14ac:dyDescent="0.35">
      <c r="A589" s="134"/>
      <c r="B589" s="134"/>
      <c r="C589" s="134"/>
      <c r="D589" s="134"/>
      <c r="E589" s="135"/>
      <c r="F589" s="136"/>
      <c r="G589" s="136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  <c r="AA589" s="109"/>
    </row>
    <row r="590" spans="1:27" ht="19.399999999999999" customHeight="1" x14ac:dyDescent="0.35">
      <c r="A590" s="134"/>
      <c r="B590" s="134"/>
      <c r="C590" s="134"/>
      <c r="D590" s="134"/>
      <c r="E590" s="135"/>
      <c r="F590" s="136"/>
      <c r="G590" s="136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  <c r="AA590" s="109"/>
    </row>
    <row r="591" spans="1:27" ht="19.399999999999999" customHeight="1" x14ac:dyDescent="0.35">
      <c r="A591" s="134"/>
      <c r="B591" s="134"/>
      <c r="C591" s="134"/>
      <c r="D591" s="134"/>
      <c r="E591" s="135"/>
      <c r="F591" s="136"/>
      <c r="G591" s="136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  <c r="AA591" s="109"/>
    </row>
    <row r="592" spans="1:27" ht="19.399999999999999" customHeight="1" x14ac:dyDescent="0.35">
      <c r="A592" s="134"/>
      <c r="B592" s="134"/>
      <c r="C592" s="134"/>
      <c r="D592" s="134"/>
      <c r="E592" s="135"/>
      <c r="F592" s="136"/>
      <c r="G592" s="136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  <c r="AA592" s="109"/>
    </row>
    <row r="593" spans="1:27" ht="19.399999999999999" customHeight="1" x14ac:dyDescent="0.35">
      <c r="A593" s="134"/>
      <c r="B593" s="134"/>
      <c r="C593" s="134"/>
      <c r="D593" s="134"/>
      <c r="E593" s="135"/>
      <c r="F593" s="136"/>
      <c r="G593" s="136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  <c r="AA593" s="109"/>
    </row>
    <row r="594" spans="1:27" ht="19.399999999999999" customHeight="1" x14ac:dyDescent="0.35">
      <c r="A594" s="134"/>
      <c r="B594" s="134"/>
      <c r="C594" s="134"/>
      <c r="D594" s="134"/>
      <c r="E594" s="135"/>
      <c r="F594" s="136"/>
      <c r="G594" s="136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  <c r="AA594" s="109"/>
    </row>
    <row r="595" spans="1:27" ht="19.399999999999999" customHeight="1" x14ac:dyDescent="0.35">
      <c r="A595" s="134"/>
      <c r="B595" s="134"/>
      <c r="C595" s="134"/>
      <c r="D595" s="134"/>
      <c r="E595" s="135"/>
      <c r="F595" s="136"/>
      <c r="G595" s="136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  <c r="AA595" s="109"/>
    </row>
    <row r="596" spans="1:27" ht="19.399999999999999" customHeight="1" x14ac:dyDescent="0.35">
      <c r="A596" s="134"/>
      <c r="B596" s="134"/>
      <c r="C596" s="134"/>
      <c r="D596" s="134"/>
      <c r="E596" s="135"/>
      <c r="F596" s="136"/>
      <c r="G596" s="136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  <c r="AA596" s="109"/>
    </row>
    <row r="597" spans="1:27" ht="19.399999999999999" customHeight="1" x14ac:dyDescent="0.35">
      <c r="A597" s="134"/>
      <c r="B597" s="134"/>
      <c r="C597" s="134"/>
      <c r="D597" s="134"/>
      <c r="E597" s="135"/>
      <c r="F597" s="136"/>
      <c r="G597" s="136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  <c r="AA597" s="109"/>
    </row>
    <row r="598" spans="1:27" ht="19.399999999999999" customHeight="1" x14ac:dyDescent="0.35">
      <c r="A598" s="134"/>
      <c r="B598" s="134"/>
      <c r="C598" s="134"/>
      <c r="D598" s="134"/>
      <c r="E598" s="135"/>
      <c r="F598" s="136"/>
      <c r="G598" s="136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  <c r="AA598" s="109"/>
    </row>
    <row r="599" spans="1:27" ht="19.399999999999999" customHeight="1" x14ac:dyDescent="0.35">
      <c r="A599" s="134"/>
      <c r="B599" s="134"/>
      <c r="C599" s="134"/>
      <c r="D599" s="134"/>
      <c r="E599" s="135"/>
      <c r="F599" s="136"/>
      <c r="G599" s="136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  <c r="AA599" s="109"/>
    </row>
    <row r="600" spans="1:27" ht="19.399999999999999" customHeight="1" x14ac:dyDescent="0.35">
      <c r="A600" s="134"/>
      <c r="B600" s="134"/>
      <c r="C600" s="134"/>
      <c r="D600" s="134"/>
      <c r="E600" s="135"/>
      <c r="F600" s="136"/>
      <c r="G600" s="136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  <c r="AA600" s="109"/>
    </row>
    <row r="601" spans="1:27" ht="19.399999999999999" customHeight="1" x14ac:dyDescent="0.35">
      <c r="A601" s="134"/>
      <c r="B601" s="134"/>
      <c r="C601" s="134"/>
      <c r="D601" s="134"/>
      <c r="E601" s="135"/>
      <c r="F601" s="136"/>
      <c r="G601" s="136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  <c r="AA601" s="109"/>
    </row>
    <row r="602" spans="1:27" ht="19.399999999999999" customHeight="1" x14ac:dyDescent="0.35">
      <c r="A602" s="134"/>
      <c r="B602" s="134"/>
      <c r="C602" s="134"/>
      <c r="D602" s="134"/>
      <c r="E602" s="135"/>
      <c r="F602" s="136"/>
      <c r="G602" s="136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  <c r="AA602" s="109"/>
    </row>
    <row r="603" spans="1:27" ht="19.399999999999999" customHeight="1" x14ac:dyDescent="0.35">
      <c r="A603" s="134"/>
      <c r="B603" s="134"/>
      <c r="C603" s="134"/>
      <c r="D603" s="134"/>
      <c r="E603" s="135"/>
      <c r="F603" s="136"/>
      <c r="G603" s="136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  <c r="AA603" s="109"/>
    </row>
    <row r="604" spans="1:27" ht="19.399999999999999" customHeight="1" x14ac:dyDescent="0.35">
      <c r="A604" s="134"/>
      <c r="B604" s="134"/>
      <c r="C604" s="134"/>
      <c r="D604" s="134"/>
      <c r="E604" s="135"/>
      <c r="F604" s="136"/>
      <c r="G604" s="136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  <c r="AA604" s="109"/>
    </row>
    <row r="605" spans="1:27" ht="19.399999999999999" customHeight="1" x14ac:dyDescent="0.35">
      <c r="A605" s="134"/>
      <c r="B605" s="134"/>
      <c r="C605" s="134"/>
      <c r="D605" s="134"/>
      <c r="E605" s="135"/>
      <c r="F605" s="136"/>
      <c r="G605" s="136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  <c r="AA605" s="109"/>
    </row>
    <row r="606" spans="1:27" ht="19.399999999999999" customHeight="1" x14ac:dyDescent="0.35">
      <c r="A606" s="134"/>
      <c r="B606" s="134"/>
      <c r="C606" s="134"/>
      <c r="D606" s="134"/>
      <c r="E606" s="135"/>
      <c r="F606" s="136"/>
      <c r="G606" s="136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  <c r="AA606" s="109"/>
    </row>
    <row r="607" spans="1:27" ht="19.399999999999999" customHeight="1" x14ac:dyDescent="0.35">
      <c r="A607" s="134"/>
      <c r="B607" s="134"/>
      <c r="C607" s="134"/>
      <c r="D607" s="134"/>
      <c r="E607" s="135"/>
      <c r="F607" s="136"/>
      <c r="G607" s="136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  <c r="AA607" s="109"/>
    </row>
    <row r="608" spans="1:27" ht="19.399999999999999" customHeight="1" x14ac:dyDescent="0.35">
      <c r="A608" s="134"/>
      <c r="B608" s="134"/>
      <c r="C608" s="134"/>
      <c r="D608" s="134"/>
      <c r="E608" s="135"/>
      <c r="F608" s="136"/>
      <c r="G608" s="136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  <c r="AA608" s="109"/>
    </row>
    <row r="609" spans="1:27" ht="19.399999999999999" customHeight="1" x14ac:dyDescent="0.35">
      <c r="A609" s="134"/>
      <c r="B609" s="134"/>
      <c r="C609" s="134"/>
      <c r="D609" s="134"/>
      <c r="E609" s="135"/>
      <c r="F609" s="136"/>
      <c r="G609" s="136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  <c r="AA609" s="109"/>
    </row>
    <row r="610" spans="1:27" ht="19.399999999999999" customHeight="1" x14ac:dyDescent="0.35">
      <c r="A610" s="134"/>
      <c r="B610" s="134"/>
      <c r="C610" s="134"/>
      <c r="D610" s="134"/>
      <c r="E610" s="135"/>
      <c r="F610" s="136"/>
      <c r="G610" s="136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  <c r="AA610" s="109"/>
    </row>
    <row r="611" spans="1:27" ht="19.399999999999999" customHeight="1" x14ac:dyDescent="0.35">
      <c r="A611" s="134"/>
      <c r="B611" s="134"/>
      <c r="C611" s="134"/>
      <c r="D611" s="134"/>
      <c r="E611" s="135"/>
      <c r="F611" s="136"/>
      <c r="G611" s="136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  <c r="AA611" s="109"/>
    </row>
    <row r="612" spans="1:27" ht="19.399999999999999" customHeight="1" x14ac:dyDescent="0.35">
      <c r="A612" s="134"/>
      <c r="B612" s="134"/>
      <c r="C612" s="134"/>
      <c r="D612" s="134"/>
      <c r="E612" s="135"/>
      <c r="F612" s="136"/>
      <c r="G612" s="136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  <c r="AA612" s="109"/>
    </row>
    <row r="613" spans="1:27" ht="19.399999999999999" customHeight="1" x14ac:dyDescent="0.35">
      <c r="A613" s="134"/>
      <c r="B613" s="134"/>
      <c r="C613" s="134"/>
      <c r="D613" s="134"/>
      <c r="E613" s="135"/>
      <c r="F613" s="136"/>
      <c r="G613" s="136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  <c r="AA613" s="109"/>
    </row>
    <row r="614" spans="1:27" ht="19.399999999999999" customHeight="1" x14ac:dyDescent="0.35">
      <c r="A614" s="134"/>
      <c r="B614" s="134"/>
      <c r="C614" s="134"/>
      <c r="D614" s="134"/>
      <c r="E614" s="135"/>
      <c r="F614" s="136"/>
      <c r="G614" s="136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  <c r="AA614" s="109"/>
    </row>
    <row r="615" spans="1:27" ht="19.399999999999999" customHeight="1" x14ac:dyDescent="0.35">
      <c r="A615" s="134"/>
      <c r="B615" s="134"/>
      <c r="C615" s="134"/>
      <c r="D615" s="134"/>
      <c r="E615" s="135"/>
      <c r="F615" s="136"/>
      <c r="G615" s="136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  <c r="AA615" s="109"/>
    </row>
    <row r="616" spans="1:27" ht="19.399999999999999" customHeight="1" x14ac:dyDescent="0.35">
      <c r="A616" s="134"/>
      <c r="B616" s="134"/>
      <c r="C616" s="134"/>
      <c r="D616" s="134"/>
      <c r="E616" s="135"/>
      <c r="F616" s="136"/>
      <c r="G616" s="136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  <c r="AA616" s="109"/>
    </row>
    <row r="617" spans="1:27" ht="19.399999999999999" customHeight="1" x14ac:dyDescent="0.35">
      <c r="A617" s="134"/>
      <c r="B617" s="134"/>
      <c r="C617" s="134"/>
      <c r="D617" s="134"/>
      <c r="E617" s="135"/>
      <c r="F617" s="136"/>
      <c r="G617" s="136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  <c r="AA617" s="109"/>
    </row>
    <row r="618" spans="1:27" ht="19.399999999999999" customHeight="1" x14ac:dyDescent="0.35">
      <c r="A618" s="134"/>
      <c r="B618" s="134"/>
      <c r="C618" s="134"/>
      <c r="D618" s="134"/>
      <c r="E618" s="135"/>
      <c r="F618" s="136"/>
      <c r="G618" s="136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  <c r="AA618" s="109"/>
    </row>
    <row r="619" spans="1:27" ht="19.399999999999999" customHeight="1" x14ac:dyDescent="0.35">
      <c r="A619" s="134"/>
      <c r="B619" s="134"/>
      <c r="C619" s="134"/>
      <c r="D619" s="134"/>
      <c r="E619" s="135"/>
      <c r="F619" s="136"/>
      <c r="G619" s="136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  <c r="AA619" s="109"/>
    </row>
    <row r="620" spans="1:27" ht="19.399999999999999" customHeight="1" x14ac:dyDescent="0.35">
      <c r="A620" s="134"/>
      <c r="B620" s="134"/>
      <c r="C620" s="134"/>
      <c r="D620" s="134"/>
      <c r="E620" s="135"/>
      <c r="F620" s="136"/>
      <c r="G620" s="136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  <c r="AA620" s="109"/>
    </row>
    <row r="621" spans="1:27" ht="19.399999999999999" customHeight="1" x14ac:dyDescent="0.35">
      <c r="A621" s="134"/>
      <c r="B621" s="134"/>
      <c r="C621" s="134"/>
      <c r="D621" s="134"/>
      <c r="E621" s="135"/>
      <c r="F621" s="136"/>
      <c r="G621" s="136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  <c r="AA621" s="109"/>
    </row>
    <row r="622" spans="1:27" ht="19.399999999999999" customHeight="1" x14ac:dyDescent="0.35">
      <c r="A622" s="134"/>
      <c r="B622" s="134"/>
      <c r="C622" s="134"/>
      <c r="D622" s="134"/>
      <c r="E622" s="135"/>
      <c r="F622" s="136"/>
      <c r="G622" s="136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  <c r="AA622" s="109"/>
    </row>
    <row r="623" spans="1:27" ht="19.399999999999999" customHeight="1" x14ac:dyDescent="0.35">
      <c r="A623" s="134"/>
      <c r="B623" s="134"/>
      <c r="C623" s="134"/>
      <c r="D623" s="134"/>
      <c r="E623" s="135"/>
      <c r="F623" s="136"/>
      <c r="G623" s="136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  <c r="AA623" s="109"/>
    </row>
    <row r="624" spans="1:27" ht="19.399999999999999" customHeight="1" x14ac:dyDescent="0.35">
      <c r="A624" s="134"/>
      <c r="B624" s="134"/>
      <c r="C624" s="134"/>
      <c r="D624" s="134"/>
      <c r="E624" s="135"/>
      <c r="F624" s="136"/>
      <c r="G624" s="136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  <c r="AA624" s="109"/>
    </row>
    <row r="625" spans="1:27" ht="19.399999999999999" customHeight="1" x14ac:dyDescent="0.35">
      <c r="A625" s="134"/>
      <c r="B625" s="134"/>
      <c r="C625" s="134"/>
      <c r="D625" s="134"/>
      <c r="E625" s="135"/>
      <c r="F625" s="136"/>
      <c r="G625" s="136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  <c r="AA625" s="109"/>
    </row>
    <row r="626" spans="1:27" ht="19.399999999999999" customHeight="1" x14ac:dyDescent="0.35">
      <c r="A626" s="134"/>
      <c r="B626" s="134"/>
      <c r="C626" s="134"/>
      <c r="D626" s="134"/>
      <c r="E626" s="135"/>
      <c r="F626" s="136"/>
      <c r="G626" s="136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  <c r="AA626" s="109"/>
    </row>
    <row r="627" spans="1:27" ht="19.399999999999999" customHeight="1" x14ac:dyDescent="0.35">
      <c r="A627" s="134"/>
      <c r="B627" s="134"/>
      <c r="C627" s="134"/>
      <c r="D627" s="134"/>
      <c r="E627" s="135"/>
      <c r="F627" s="136"/>
      <c r="G627" s="136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  <c r="AA627" s="109"/>
    </row>
    <row r="628" spans="1:27" ht="19.399999999999999" customHeight="1" x14ac:dyDescent="0.35">
      <c r="A628" s="134"/>
      <c r="B628" s="134"/>
      <c r="C628" s="134"/>
      <c r="D628" s="134"/>
      <c r="E628" s="135"/>
      <c r="F628" s="136"/>
      <c r="G628" s="136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  <c r="AA628" s="109"/>
    </row>
    <row r="629" spans="1:27" ht="19.399999999999999" customHeight="1" x14ac:dyDescent="0.35">
      <c r="A629" s="134"/>
      <c r="B629" s="134"/>
      <c r="C629" s="134"/>
      <c r="D629" s="134"/>
      <c r="E629" s="135"/>
      <c r="F629" s="136"/>
      <c r="G629" s="136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  <c r="AA629" s="109"/>
    </row>
    <row r="630" spans="1:27" ht="19.399999999999999" customHeight="1" x14ac:dyDescent="0.35">
      <c r="A630" s="134"/>
      <c r="B630" s="134"/>
      <c r="C630" s="134"/>
      <c r="D630" s="134"/>
      <c r="E630" s="135"/>
      <c r="F630" s="136"/>
      <c r="G630" s="136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  <c r="AA630" s="109"/>
    </row>
    <row r="631" spans="1:27" ht="19.399999999999999" customHeight="1" x14ac:dyDescent="0.35">
      <c r="A631" s="134"/>
      <c r="B631" s="134"/>
      <c r="C631" s="134"/>
      <c r="D631" s="134"/>
      <c r="E631" s="135"/>
      <c r="F631" s="136"/>
      <c r="G631" s="136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  <c r="AA631" s="109"/>
    </row>
    <row r="632" spans="1:27" ht="19.399999999999999" customHeight="1" x14ac:dyDescent="0.35">
      <c r="A632" s="134"/>
      <c r="B632" s="134"/>
      <c r="C632" s="134"/>
      <c r="D632" s="134"/>
      <c r="E632" s="135"/>
      <c r="F632" s="136"/>
      <c r="G632" s="136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  <c r="AA632" s="109"/>
    </row>
    <row r="633" spans="1:27" ht="19.399999999999999" customHeight="1" x14ac:dyDescent="0.35">
      <c r="A633" s="134"/>
      <c r="B633" s="134"/>
      <c r="C633" s="134"/>
      <c r="D633" s="134"/>
      <c r="E633" s="135"/>
      <c r="F633" s="136"/>
      <c r="G633" s="136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  <c r="AA633" s="109"/>
    </row>
    <row r="634" spans="1:27" ht="19.399999999999999" customHeight="1" x14ac:dyDescent="0.35">
      <c r="A634" s="134"/>
      <c r="B634" s="134"/>
      <c r="C634" s="134"/>
      <c r="D634" s="134"/>
      <c r="E634" s="135"/>
      <c r="F634" s="136"/>
      <c r="G634" s="136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  <c r="AA634" s="109"/>
    </row>
    <row r="635" spans="1:27" ht="19.399999999999999" customHeight="1" x14ac:dyDescent="0.35">
      <c r="A635" s="134"/>
      <c r="B635" s="134"/>
      <c r="C635" s="134"/>
      <c r="D635" s="134"/>
      <c r="E635" s="135"/>
      <c r="F635" s="136"/>
      <c r="G635" s="136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  <c r="AA635" s="109"/>
    </row>
    <row r="636" spans="1:27" ht="19.399999999999999" customHeight="1" x14ac:dyDescent="0.35">
      <c r="A636" s="134"/>
      <c r="B636" s="134"/>
      <c r="C636" s="134"/>
      <c r="D636" s="134"/>
      <c r="E636" s="135"/>
      <c r="F636" s="136"/>
      <c r="G636" s="136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  <c r="AA636" s="109"/>
    </row>
    <row r="637" spans="1:27" ht="19.399999999999999" customHeight="1" x14ac:dyDescent="0.35">
      <c r="A637" s="134"/>
      <c r="B637" s="134"/>
      <c r="C637" s="134"/>
      <c r="D637" s="134"/>
      <c r="E637" s="135"/>
      <c r="F637" s="136"/>
      <c r="G637" s="136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  <c r="AA637" s="109"/>
    </row>
    <row r="638" spans="1:27" ht="19.399999999999999" customHeight="1" x14ac:dyDescent="0.35">
      <c r="A638" s="134"/>
      <c r="B638" s="134"/>
      <c r="C638" s="134"/>
      <c r="D638" s="134"/>
      <c r="E638" s="135"/>
      <c r="F638" s="136"/>
      <c r="G638" s="136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  <c r="AA638" s="109"/>
    </row>
    <row r="639" spans="1:27" ht="19.399999999999999" customHeight="1" x14ac:dyDescent="0.35">
      <c r="A639" s="134"/>
      <c r="B639" s="134"/>
      <c r="C639" s="134"/>
      <c r="D639" s="134"/>
      <c r="E639" s="135"/>
      <c r="F639" s="136"/>
      <c r="G639" s="136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  <c r="AA639" s="109"/>
    </row>
    <row r="640" spans="1:27" ht="19.399999999999999" customHeight="1" x14ac:dyDescent="0.35">
      <c r="A640" s="134"/>
      <c r="B640" s="134"/>
      <c r="C640" s="134"/>
      <c r="D640" s="134"/>
      <c r="E640" s="135"/>
      <c r="F640" s="136"/>
      <c r="G640" s="136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  <c r="AA640" s="109"/>
    </row>
    <row r="641" spans="1:27" ht="19.399999999999999" customHeight="1" x14ac:dyDescent="0.35">
      <c r="A641" s="134"/>
      <c r="B641" s="134"/>
      <c r="C641" s="134"/>
      <c r="D641" s="134"/>
      <c r="E641" s="135"/>
      <c r="F641" s="136"/>
      <c r="G641" s="136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  <c r="AA641" s="109"/>
    </row>
    <row r="642" spans="1:27" ht="19.399999999999999" customHeight="1" x14ac:dyDescent="0.35">
      <c r="A642" s="134"/>
      <c r="B642" s="134"/>
      <c r="C642" s="134"/>
      <c r="D642" s="134"/>
      <c r="E642" s="135"/>
      <c r="F642" s="136"/>
      <c r="G642" s="136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  <c r="AA642" s="109"/>
    </row>
    <row r="643" spans="1:27" ht="19.399999999999999" customHeight="1" x14ac:dyDescent="0.35">
      <c r="A643" s="134"/>
      <c r="B643" s="134"/>
      <c r="C643" s="134"/>
      <c r="D643" s="134"/>
      <c r="E643" s="135"/>
      <c r="F643" s="136"/>
      <c r="G643" s="136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  <c r="AA643" s="109"/>
    </row>
    <row r="644" spans="1:27" ht="19.399999999999999" customHeight="1" x14ac:dyDescent="0.35">
      <c r="A644" s="134"/>
      <c r="B644" s="134"/>
      <c r="C644" s="134"/>
      <c r="D644" s="134"/>
      <c r="E644" s="135"/>
      <c r="F644" s="136"/>
      <c r="G644" s="136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  <c r="AA644" s="109"/>
    </row>
    <row r="645" spans="1:27" ht="19.399999999999999" customHeight="1" x14ac:dyDescent="0.35">
      <c r="A645" s="134"/>
      <c r="B645" s="134"/>
      <c r="C645" s="134"/>
      <c r="D645" s="134"/>
      <c r="E645" s="135"/>
      <c r="F645" s="136"/>
      <c r="G645" s="136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  <c r="AA645" s="109"/>
    </row>
    <row r="646" spans="1:27" ht="19.399999999999999" customHeight="1" x14ac:dyDescent="0.35">
      <c r="A646" s="134"/>
      <c r="B646" s="134"/>
      <c r="C646" s="134"/>
      <c r="D646" s="134"/>
      <c r="E646" s="135"/>
      <c r="F646" s="136"/>
      <c r="G646" s="136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  <c r="AA646" s="109"/>
    </row>
    <row r="647" spans="1:27" ht="19.399999999999999" customHeight="1" x14ac:dyDescent="0.35">
      <c r="A647" s="134"/>
      <c r="B647" s="134"/>
      <c r="C647" s="134"/>
      <c r="D647" s="134"/>
      <c r="E647" s="135"/>
      <c r="F647" s="136"/>
      <c r="G647" s="136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  <c r="AA647" s="109"/>
    </row>
    <row r="648" spans="1:27" ht="19.399999999999999" customHeight="1" x14ac:dyDescent="0.35">
      <c r="A648" s="134"/>
      <c r="B648" s="134"/>
      <c r="C648" s="134"/>
      <c r="D648" s="134"/>
      <c r="E648" s="135"/>
      <c r="F648" s="136"/>
      <c r="G648" s="136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  <c r="AA648" s="109"/>
    </row>
    <row r="649" spans="1:27" ht="19.399999999999999" customHeight="1" x14ac:dyDescent="0.35">
      <c r="A649" s="134"/>
      <c r="B649" s="134"/>
      <c r="C649" s="134"/>
      <c r="D649" s="134"/>
      <c r="E649" s="135"/>
      <c r="F649" s="136"/>
      <c r="G649" s="136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  <c r="AA649" s="109"/>
    </row>
    <row r="650" spans="1:27" ht="19.399999999999999" customHeight="1" x14ac:dyDescent="0.35">
      <c r="A650" s="134"/>
      <c r="B650" s="134"/>
      <c r="C650" s="134"/>
      <c r="D650" s="134"/>
      <c r="E650" s="135"/>
      <c r="F650" s="136"/>
      <c r="G650" s="136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  <c r="AA650" s="109"/>
    </row>
    <row r="651" spans="1:27" ht="19.399999999999999" customHeight="1" x14ac:dyDescent="0.35">
      <c r="A651" s="134"/>
      <c r="B651" s="134"/>
      <c r="C651" s="134"/>
      <c r="D651" s="134"/>
      <c r="E651" s="135"/>
      <c r="F651" s="136"/>
      <c r="G651" s="136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  <c r="AA651" s="109"/>
    </row>
    <row r="652" spans="1:27" ht="19.399999999999999" customHeight="1" x14ac:dyDescent="0.35">
      <c r="A652" s="134"/>
      <c r="B652" s="134"/>
      <c r="C652" s="134"/>
      <c r="D652" s="134"/>
      <c r="E652" s="135"/>
      <c r="F652" s="136"/>
      <c r="G652" s="136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  <c r="AA652" s="109"/>
    </row>
    <row r="653" spans="1:27" ht="19.399999999999999" customHeight="1" x14ac:dyDescent="0.35">
      <c r="A653" s="134"/>
      <c r="B653" s="134"/>
      <c r="C653" s="134"/>
      <c r="D653" s="134"/>
      <c r="E653" s="135"/>
      <c r="F653" s="136"/>
      <c r="G653" s="136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  <c r="AA653" s="109"/>
    </row>
    <row r="654" spans="1:27" ht="19.399999999999999" customHeight="1" x14ac:dyDescent="0.35">
      <c r="A654" s="134"/>
      <c r="B654" s="134"/>
      <c r="C654" s="134"/>
      <c r="D654" s="134"/>
      <c r="E654" s="135"/>
      <c r="F654" s="136"/>
      <c r="G654" s="136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  <c r="AA654" s="109"/>
    </row>
    <row r="655" spans="1:27" ht="19.399999999999999" customHeight="1" x14ac:dyDescent="0.35">
      <c r="A655" s="134"/>
      <c r="B655" s="134"/>
      <c r="C655" s="134"/>
      <c r="D655" s="134"/>
      <c r="E655" s="135"/>
      <c r="F655" s="136"/>
      <c r="G655" s="136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  <c r="AA655" s="109"/>
    </row>
    <row r="656" spans="1:27" ht="19.399999999999999" customHeight="1" x14ac:dyDescent="0.35">
      <c r="A656" s="134"/>
      <c r="B656" s="134"/>
      <c r="C656" s="134"/>
      <c r="D656" s="134"/>
      <c r="E656" s="135"/>
      <c r="F656" s="136"/>
      <c r="G656" s="136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  <c r="AA656" s="109"/>
    </row>
    <row r="657" spans="1:27" ht="19.399999999999999" customHeight="1" x14ac:dyDescent="0.35">
      <c r="A657" s="134"/>
      <c r="B657" s="134"/>
      <c r="C657" s="134"/>
      <c r="D657" s="134"/>
      <c r="E657" s="135"/>
      <c r="F657" s="136"/>
      <c r="G657" s="136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  <c r="AA657" s="109"/>
    </row>
    <row r="658" spans="1:27" ht="19.399999999999999" customHeight="1" x14ac:dyDescent="0.35">
      <c r="A658" s="134"/>
      <c r="B658" s="134"/>
      <c r="C658" s="134"/>
      <c r="D658" s="134"/>
      <c r="E658" s="135"/>
      <c r="F658" s="136"/>
      <c r="G658" s="136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  <c r="AA658" s="109"/>
    </row>
    <row r="659" spans="1:27" ht="19.399999999999999" customHeight="1" x14ac:dyDescent="0.35">
      <c r="A659" s="134"/>
      <c r="B659" s="134"/>
      <c r="C659" s="134"/>
      <c r="D659" s="134"/>
      <c r="E659" s="135"/>
      <c r="F659" s="136"/>
      <c r="G659" s="136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  <c r="AA659" s="109"/>
    </row>
    <row r="660" spans="1:27" ht="19.399999999999999" customHeight="1" x14ac:dyDescent="0.35">
      <c r="A660" s="134"/>
      <c r="B660" s="134"/>
      <c r="C660" s="134"/>
      <c r="D660" s="134"/>
      <c r="E660" s="135"/>
      <c r="F660" s="136"/>
      <c r="G660" s="136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  <c r="AA660" s="109"/>
    </row>
    <row r="661" spans="1:27" ht="19.399999999999999" customHeight="1" x14ac:dyDescent="0.35">
      <c r="A661" s="134"/>
      <c r="B661" s="134"/>
      <c r="C661" s="134"/>
      <c r="D661" s="134"/>
      <c r="E661" s="135"/>
      <c r="F661" s="136"/>
      <c r="G661" s="136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  <c r="AA661" s="109"/>
    </row>
    <row r="662" spans="1:27" ht="19.399999999999999" customHeight="1" x14ac:dyDescent="0.35">
      <c r="A662" s="134"/>
      <c r="B662" s="134"/>
      <c r="C662" s="134"/>
      <c r="D662" s="134"/>
      <c r="E662" s="135"/>
      <c r="F662" s="136"/>
      <c r="G662" s="136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  <c r="AA662" s="109"/>
    </row>
    <row r="663" spans="1:27" ht="19.399999999999999" customHeight="1" x14ac:dyDescent="0.35">
      <c r="A663" s="134"/>
      <c r="B663" s="134"/>
      <c r="C663" s="134"/>
      <c r="D663" s="134"/>
      <c r="E663" s="135"/>
      <c r="F663" s="136"/>
      <c r="G663" s="136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  <c r="AA663" s="109"/>
    </row>
    <row r="664" spans="1:27" ht="19.399999999999999" customHeight="1" x14ac:dyDescent="0.35">
      <c r="A664" s="134"/>
      <c r="B664" s="134"/>
      <c r="C664" s="134"/>
      <c r="D664" s="134"/>
      <c r="E664" s="135"/>
      <c r="F664" s="136"/>
      <c r="G664" s="136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</row>
    <row r="665" spans="1:27" ht="19.399999999999999" customHeight="1" x14ac:dyDescent="0.35">
      <c r="A665" s="134"/>
      <c r="B665" s="134"/>
      <c r="C665" s="134"/>
      <c r="D665" s="134"/>
      <c r="E665" s="135"/>
      <c r="F665" s="136"/>
      <c r="G665" s="136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</row>
    <row r="666" spans="1:27" ht="19.399999999999999" customHeight="1" x14ac:dyDescent="0.35">
      <c r="A666" s="134"/>
      <c r="B666" s="134"/>
      <c r="C666" s="134"/>
      <c r="D666" s="134"/>
      <c r="E666" s="135"/>
      <c r="F666" s="136"/>
      <c r="G666" s="136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</row>
    <row r="667" spans="1:27" ht="19.399999999999999" customHeight="1" x14ac:dyDescent="0.35">
      <c r="A667" s="134"/>
      <c r="B667" s="134"/>
      <c r="C667" s="134"/>
      <c r="D667" s="134"/>
      <c r="E667" s="135"/>
      <c r="F667" s="136"/>
      <c r="G667" s="136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</row>
    <row r="668" spans="1:27" ht="19.399999999999999" customHeight="1" x14ac:dyDescent="0.35">
      <c r="A668" s="134"/>
      <c r="B668" s="134"/>
      <c r="C668" s="134"/>
      <c r="D668" s="134"/>
      <c r="E668" s="135"/>
      <c r="F668" s="136"/>
      <c r="G668" s="136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</row>
    <row r="669" spans="1:27" ht="19.399999999999999" customHeight="1" x14ac:dyDescent="0.35">
      <c r="A669" s="134"/>
      <c r="B669" s="134"/>
      <c r="C669" s="134"/>
      <c r="D669" s="134"/>
      <c r="E669" s="135"/>
      <c r="F669" s="136"/>
      <c r="G669" s="136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  <c r="AA669" s="109"/>
    </row>
    <row r="670" spans="1:27" ht="19.399999999999999" customHeight="1" x14ac:dyDescent="0.35">
      <c r="A670" s="134"/>
      <c r="B670" s="134"/>
      <c r="C670" s="134"/>
      <c r="D670" s="134"/>
      <c r="E670" s="135"/>
      <c r="F670" s="136"/>
      <c r="G670" s="136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  <c r="AA670" s="109"/>
    </row>
    <row r="671" spans="1:27" ht="19.399999999999999" customHeight="1" x14ac:dyDescent="0.35">
      <c r="A671" s="134"/>
      <c r="B671" s="134"/>
      <c r="C671" s="134"/>
      <c r="D671" s="134"/>
      <c r="E671" s="135"/>
      <c r="F671" s="136"/>
      <c r="G671" s="136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  <c r="AA671" s="109"/>
    </row>
    <row r="672" spans="1:27" ht="19.399999999999999" customHeight="1" x14ac:dyDescent="0.35">
      <c r="A672" s="134"/>
      <c r="B672" s="134"/>
      <c r="C672" s="134"/>
      <c r="D672" s="134"/>
      <c r="E672" s="135"/>
      <c r="F672" s="136"/>
      <c r="G672" s="136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  <c r="AA672" s="109"/>
    </row>
    <row r="673" spans="1:27" ht="19.399999999999999" customHeight="1" x14ac:dyDescent="0.35">
      <c r="A673" s="134"/>
      <c r="B673" s="134"/>
      <c r="C673" s="134"/>
      <c r="D673" s="134"/>
      <c r="E673" s="135"/>
      <c r="F673" s="136"/>
      <c r="G673" s="136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  <c r="AA673" s="109"/>
    </row>
    <row r="674" spans="1:27" ht="19.399999999999999" customHeight="1" x14ac:dyDescent="0.35">
      <c r="A674" s="134"/>
      <c r="B674" s="134"/>
      <c r="C674" s="134"/>
      <c r="D674" s="134"/>
      <c r="E674" s="135"/>
      <c r="F674" s="136"/>
      <c r="G674" s="136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  <c r="AA674" s="109"/>
    </row>
    <row r="675" spans="1:27" ht="19.399999999999999" customHeight="1" x14ac:dyDescent="0.35">
      <c r="A675" s="134"/>
      <c r="B675" s="134"/>
      <c r="C675" s="134"/>
      <c r="D675" s="134"/>
      <c r="E675" s="135"/>
      <c r="F675" s="136"/>
      <c r="G675" s="136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  <c r="AA675" s="109"/>
    </row>
    <row r="676" spans="1:27" ht="19.399999999999999" customHeight="1" x14ac:dyDescent="0.35">
      <c r="A676" s="134"/>
      <c r="B676" s="134"/>
      <c r="C676" s="134"/>
      <c r="D676" s="134"/>
      <c r="E676" s="135"/>
      <c r="F676" s="136"/>
      <c r="G676" s="136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  <c r="AA676" s="109"/>
    </row>
    <row r="677" spans="1:27" ht="19.399999999999999" customHeight="1" x14ac:dyDescent="0.35">
      <c r="A677" s="134"/>
      <c r="B677" s="134"/>
      <c r="C677" s="134"/>
      <c r="D677" s="134"/>
      <c r="E677" s="135"/>
      <c r="F677" s="136"/>
      <c r="G677" s="136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  <c r="AA677" s="109"/>
    </row>
    <row r="678" spans="1:27" ht="19.399999999999999" customHeight="1" x14ac:dyDescent="0.35">
      <c r="A678" s="134"/>
      <c r="B678" s="134"/>
      <c r="C678" s="134"/>
      <c r="D678" s="134"/>
      <c r="E678" s="135"/>
      <c r="F678" s="136"/>
      <c r="G678" s="136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  <c r="AA678" s="109"/>
    </row>
    <row r="679" spans="1:27" ht="19.399999999999999" customHeight="1" x14ac:dyDescent="0.35">
      <c r="A679" s="134"/>
      <c r="B679" s="134"/>
      <c r="C679" s="134"/>
      <c r="D679" s="134"/>
      <c r="E679" s="135"/>
      <c r="F679" s="136"/>
      <c r="G679" s="136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</row>
    <row r="680" spans="1:27" ht="19.399999999999999" customHeight="1" x14ac:dyDescent="0.35">
      <c r="A680" s="134"/>
      <c r="B680" s="134"/>
      <c r="C680" s="134"/>
      <c r="D680" s="134"/>
      <c r="E680" s="135"/>
      <c r="F680" s="136"/>
      <c r="G680" s="136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</row>
    <row r="681" spans="1:27" ht="19.399999999999999" customHeight="1" x14ac:dyDescent="0.35">
      <c r="A681" s="134"/>
      <c r="B681" s="134"/>
      <c r="C681" s="134"/>
      <c r="D681" s="134"/>
      <c r="E681" s="135"/>
      <c r="F681" s="136"/>
      <c r="G681" s="136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  <c r="AA681" s="109"/>
    </row>
    <row r="682" spans="1:27" ht="19.399999999999999" customHeight="1" x14ac:dyDescent="0.35">
      <c r="A682" s="134"/>
      <c r="B682" s="134"/>
      <c r="C682" s="134"/>
      <c r="D682" s="134"/>
      <c r="E682" s="135"/>
      <c r="F682" s="136"/>
      <c r="G682" s="136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  <c r="AA682" s="109"/>
    </row>
    <row r="683" spans="1:27" ht="19.399999999999999" customHeight="1" x14ac:dyDescent="0.35">
      <c r="A683" s="134"/>
      <c r="B683" s="134"/>
      <c r="C683" s="134"/>
      <c r="D683" s="134"/>
      <c r="E683" s="135"/>
      <c r="F683" s="136"/>
      <c r="G683" s="136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  <c r="AA683" s="109"/>
    </row>
    <row r="684" spans="1:27" ht="19.399999999999999" customHeight="1" x14ac:dyDescent="0.35">
      <c r="A684" s="134"/>
      <c r="B684" s="134"/>
      <c r="C684" s="134"/>
      <c r="D684" s="134"/>
      <c r="E684" s="135"/>
      <c r="F684" s="136"/>
      <c r="G684" s="136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</row>
    <row r="685" spans="1:27" ht="19.399999999999999" customHeight="1" x14ac:dyDescent="0.35">
      <c r="A685" s="134"/>
      <c r="B685" s="134"/>
      <c r="C685" s="134"/>
      <c r="D685" s="134"/>
      <c r="E685" s="135"/>
      <c r="F685" s="136"/>
      <c r="G685" s="136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  <c r="AA685" s="109"/>
    </row>
    <row r="686" spans="1:27" ht="19.399999999999999" customHeight="1" x14ac:dyDescent="0.35">
      <c r="A686" s="134"/>
      <c r="B686" s="134"/>
      <c r="C686" s="134"/>
      <c r="D686" s="134"/>
      <c r="E686" s="135"/>
      <c r="F686" s="136"/>
      <c r="G686" s="136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  <c r="AA686" s="109"/>
    </row>
    <row r="687" spans="1:27" ht="19.399999999999999" customHeight="1" x14ac:dyDescent="0.35">
      <c r="A687" s="134"/>
      <c r="B687" s="134"/>
      <c r="C687" s="134"/>
      <c r="D687" s="134"/>
      <c r="E687" s="135"/>
      <c r="F687" s="136"/>
      <c r="G687" s="136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</row>
    <row r="688" spans="1:27" ht="19.399999999999999" customHeight="1" x14ac:dyDescent="0.35">
      <c r="A688" s="134"/>
      <c r="B688" s="134"/>
      <c r="C688" s="134"/>
      <c r="D688" s="134"/>
      <c r="E688" s="135"/>
      <c r="F688" s="136"/>
      <c r="G688" s="136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  <c r="AA688" s="109"/>
    </row>
    <row r="689" spans="1:27" ht="19.399999999999999" customHeight="1" x14ac:dyDescent="0.35">
      <c r="A689" s="134"/>
      <c r="B689" s="134"/>
      <c r="C689" s="134"/>
      <c r="D689" s="134"/>
      <c r="E689" s="135"/>
      <c r="F689" s="136"/>
      <c r="G689" s="136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</row>
    <row r="690" spans="1:27" ht="19.399999999999999" customHeight="1" x14ac:dyDescent="0.35">
      <c r="A690" s="134"/>
      <c r="B690" s="134"/>
      <c r="C690" s="134"/>
      <c r="D690" s="134"/>
      <c r="E690" s="135"/>
      <c r="F690" s="136"/>
      <c r="G690" s="136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  <c r="AA690" s="109"/>
    </row>
    <row r="691" spans="1:27" ht="19.399999999999999" customHeight="1" x14ac:dyDescent="0.35">
      <c r="A691" s="134"/>
      <c r="B691" s="134"/>
      <c r="C691" s="134"/>
      <c r="D691" s="134"/>
      <c r="E691" s="135"/>
      <c r="F691" s="136"/>
      <c r="G691" s="136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  <c r="AA691" s="109"/>
    </row>
    <row r="692" spans="1:27" ht="19.399999999999999" customHeight="1" x14ac:dyDescent="0.35">
      <c r="A692" s="134"/>
      <c r="B692" s="134"/>
      <c r="C692" s="134"/>
      <c r="D692" s="134"/>
      <c r="E692" s="135"/>
      <c r="F692" s="136"/>
      <c r="G692" s="136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  <c r="AA692" s="109"/>
    </row>
    <row r="693" spans="1:27" ht="19.399999999999999" customHeight="1" x14ac:dyDescent="0.35">
      <c r="A693" s="134"/>
      <c r="B693" s="134"/>
      <c r="C693" s="134"/>
      <c r="D693" s="134"/>
      <c r="E693" s="135"/>
      <c r="F693" s="136"/>
      <c r="G693" s="136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  <c r="AA693" s="109"/>
    </row>
    <row r="694" spans="1:27" ht="19.399999999999999" customHeight="1" x14ac:dyDescent="0.35">
      <c r="A694" s="134"/>
      <c r="B694" s="134"/>
      <c r="C694" s="134"/>
      <c r="D694" s="134"/>
      <c r="E694" s="135"/>
      <c r="F694" s="136"/>
      <c r="G694" s="136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  <c r="AA694" s="109"/>
    </row>
    <row r="695" spans="1:27" ht="19.399999999999999" customHeight="1" x14ac:dyDescent="0.35">
      <c r="A695" s="134"/>
      <c r="B695" s="134"/>
      <c r="C695" s="134"/>
      <c r="D695" s="134"/>
      <c r="E695" s="135"/>
      <c r="F695" s="136"/>
      <c r="G695" s="136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  <c r="AA695" s="109"/>
    </row>
    <row r="696" spans="1:27" ht="19.399999999999999" customHeight="1" x14ac:dyDescent="0.35">
      <c r="A696" s="121"/>
      <c r="B696" s="121"/>
      <c r="C696" s="121"/>
      <c r="D696" s="133"/>
      <c r="E696" s="129"/>
      <c r="F696" s="124"/>
      <c r="G696" s="124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  <c r="AA696" s="109"/>
    </row>
    <row r="697" spans="1:27" ht="19.399999999999999" customHeight="1" x14ac:dyDescent="0.35">
      <c r="A697" s="121"/>
      <c r="B697" s="121"/>
      <c r="C697" s="121"/>
      <c r="D697" s="133"/>
      <c r="E697" s="129"/>
      <c r="F697" s="124"/>
      <c r="G697" s="124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  <c r="AA697" s="109"/>
    </row>
    <row r="698" spans="1:27" ht="19.399999999999999" customHeight="1" x14ac:dyDescent="0.35">
      <c r="A698" s="121"/>
      <c r="B698" s="121"/>
      <c r="C698" s="121"/>
      <c r="D698" s="133"/>
      <c r="E698" s="129"/>
      <c r="F698" s="124"/>
      <c r="G698" s="124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  <c r="AA698" s="109"/>
    </row>
    <row r="699" spans="1:27" ht="19.399999999999999" customHeight="1" x14ac:dyDescent="0.35">
      <c r="A699" s="121"/>
      <c r="B699" s="121"/>
      <c r="C699" s="121"/>
      <c r="D699" s="133"/>
      <c r="E699" s="129"/>
      <c r="F699" s="124"/>
      <c r="G699" s="124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  <c r="AA699" s="109"/>
    </row>
    <row r="700" spans="1:27" ht="19.399999999999999" customHeight="1" x14ac:dyDescent="0.35">
      <c r="A700" s="121"/>
      <c r="B700" s="121"/>
      <c r="C700" s="121"/>
      <c r="D700" s="133"/>
      <c r="E700" s="129"/>
      <c r="F700" s="124"/>
      <c r="G700" s="124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  <c r="AA700" s="109"/>
    </row>
    <row r="701" spans="1:27" ht="19.399999999999999" customHeight="1" x14ac:dyDescent="0.35">
      <c r="A701" s="121"/>
      <c r="B701" s="121"/>
      <c r="C701" s="121"/>
      <c r="D701" s="133"/>
      <c r="E701" s="129"/>
      <c r="F701" s="124"/>
      <c r="G701" s="124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  <c r="AA701" s="109"/>
    </row>
    <row r="702" spans="1:27" ht="19.399999999999999" customHeight="1" x14ac:dyDescent="0.35">
      <c r="A702" s="121"/>
      <c r="B702" s="121"/>
      <c r="C702" s="121"/>
      <c r="D702" s="133"/>
      <c r="E702" s="129"/>
      <c r="F702" s="124"/>
      <c r="G702" s="124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  <c r="AA702" s="109"/>
    </row>
    <row r="703" spans="1:27" ht="19.399999999999999" customHeight="1" x14ac:dyDescent="0.35">
      <c r="A703" s="121"/>
      <c r="B703" s="121"/>
      <c r="C703" s="121"/>
      <c r="D703" s="133"/>
      <c r="E703" s="129"/>
      <c r="F703" s="124"/>
      <c r="G703" s="124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  <c r="AA703" s="109"/>
    </row>
    <row r="704" spans="1:27" ht="19.399999999999999" customHeight="1" x14ac:dyDescent="0.35">
      <c r="A704" s="121"/>
      <c r="B704" s="121"/>
      <c r="C704" s="121"/>
      <c r="D704" s="133"/>
      <c r="E704" s="129"/>
      <c r="F704" s="124"/>
      <c r="G704" s="124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  <c r="AA704" s="109"/>
    </row>
    <row r="705" spans="1:27" ht="19.399999999999999" customHeight="1" x14ac:dyDescent="0.35">
      <c r="A705" s="121"/>
      <c r="B705" s="121"/>
      <c r="C705" s="121"/>
      <c r="D705" s="133"/>
      <c r="E705" s="129"/>
      <c r="F705" s="124"/>
      <c r="G705" s="124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  <c r="AA705" s="109"/>
    </row>
    <row r="706" spans="1:27" ht="19.399999999999999" customHeight="1" x14ac:dyDescent="0.35">
      <c r="A706" s="121"/>
      <c r="B706" s="121"/>
      <c r="C706" s="121"/>
      <c r="D706" s="133"/>
      <c r="E706" s="129"/>
      <c r="F706" s="124"/>
      <c r="G706" s="124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  <c r="AA706" s="109"/>
    </row>
    <row r="707" spans="1:27" ht="19.399999999999999" customHeight="1" x14ac:dyDescent="0.35">
      <c r="A707" s="121"/>
      <c r="B707" s="121"/>
      <c r="C707" s="121"/>
      <c r="D707" s="133"/>
      <c r="E707" s="129"/>
      <c r="F707" s="124"/>
      <c r="G707" s="124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  <c r="AA707" s="109"/>
    </row>
    <row r="708" spans="1:27" ht="19.399999999999999" customHeight="1" x14ac:dyDescent="0.35">
      <c r="A708" s="121"/>
      <c r="B708" s="121"/>
      <c r="C708" s="121"/>
      <c r="D708" s="133"/>
      <c r="E708" s="129"/>
      <c r="F708" s="124"/>
      <c r="G708" s="124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  <c r="AA708" s="109"/>
    </row>
    <row r="709" spans="1:27" ht="19.399999999999999" customHeight="1" x14ac:dyDescent="0.35">
      <c r="A709" s="121"/>
      <c r="B709" s="121"/>
      <c r="C709" s="121"/>
      <c r="D709" s="133"/>
      <c r="E709" s="129"/>
      <c r="F709" s="124"/>
      <c r="G709" s="124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  <c r="AA709" s="109"/>
    </row>
    <row r="710" spans="1:27" ht="19.399999999999999" customHeight="1" x14ac:dyDescent="0.35">
      <c r="A710" s="121"/>
      <c r="B710" s="121"/>
      <c r="C710" s="121"/>
      <c r="D710" s="133"/>
      <c r="E710" s="129"/>
      <c r="F710" s="124"/>
      <c r="G710" s="124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  <c r="AA710" s="109"/>
    </row>
    <row r="711" spans="1:27" ht="19.399999999999999" customHeight="1" x14ac:dyDescent="0.35">
      <c r="A711" s="121"/>
      <c r="B711" s="121"/>
      <c r="C711" s="121"/>
      <c r="D711" s="133"/>
      <c r="E711" s="129"/>
      <c r="F711" s="124"/>
      <c r="G711" s="124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  <c r="AA711" s="109"/>
    </row>
    <row r="712" spans="1:27" ht="19.399999999999999" customHeight="1" x14ac:dyDescent="0.35">
      <c r="A712" s="121"/>
      <c r="B712" s="121"/>
      <c r="C712" s="121"/>
      <c r="D712" s="133"/>
      <c r="E712" s="129"/>
      <c r="F712" s="124"/>
      <c r="G712" s="124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  <c r="AA712" s="109"/>
    </row>
    <row r="713" spans="1:27" ht="19.399999999999999" customHeight="1" x14ac:dyDescent="0.35">
      <c r="A713" s="121"/>
      <c r="B713" s="121"/>
      <c r="C713" s="121"/>
      <c r="D713" s="133"/>
      <c r="E713" s="129"/>
      <c r="F713" s="124"/>
      <c r="G713" s="124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  <c r="AA713" s="109"/>
    </row>
    <row r="714" spans="1:27" ht="19.399999999999999" customHeight="1" x14ac:dyDescent="0.35">
      <c r="A714" s="121"/>
      <c r="B714" s="121"/>
      <c r="C714" s="121"/>
      <c r="D714" s="133"/>
      <c r="E714" s="129"/>
      <c r="F714" s="124"/>
      <c r="G714" s="124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  <c r="AA714" s="109"/>
    </row>
    <row r="715" spans="1:27" ht="19.399999999999999" customHeight="1" x14ac:dyDescent="0.35">
      <c r="A715" s="121"/>
      <c r="B715" s="121"/>
      <c r="C715" s="121"/>
      <c r="D715" s="133"/>
      <c r="E715" s="129"/>
      <c r="F715" s="124"/>
      <c r="G715" s="124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  <c r="AA715" s="109"/>
    </row>
    <row r="716" spans="1:27" ht="19.399999999999999" customHeight="1" x14ac:dyDescent="0.35">
      <c r="A716" s="121"/>
      <c r="B716" s="121"/>
      <c r="C716" s="121"/>
      <c r="D716" s="133"/>
      <c r="E716" s="129"/>
      <c r="F716" s="124"/>
      <c r="G716" s="124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  <c r="AA716" s="109"/>
    </row>
    <row r="717" spans="1:27" ht="19.399999999999999" customHeight="1" x14ac:dyDescent="0.35">
      <c r="A717" s="121"/>
      <c r="B717" s="121"/>
      <c r="C717" s="121"/>
      <c r="D717" s="133"/>
      <c r="E717" s="129"/>
      <c r="F717" s="124"/>
      <c r="G717" s="124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  <c r="AA717" s="109"/>
    </row>
    <row r="718" spans="1:27" ht="19.399999999999999" customHeight="1" x14ac:dyDescent="0.35">
      <c r="A718" s="121"/>
      <c r="B718" s="121"/>
      <c r="C718" s="121"/>
      <c r="D718" s="133"/>
      <c r="E718" s="129"/>
      <c r="F718" s="124"/>
      <c r="G718" s="124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  <c r="AA718" s="109"/>
    </row>
    <row r="719" spans="1:27" ht="19.399999999999999" customHeight="1" x14ac:dyDescent="0.35">
      <c r="A719" s="121"/>
      <c r="B719" s="121"/>
      <c r="C719" s="121"/>
      <c r="D719" s="133"/>
      <c r="E719" s="129"/>
      <c r="F719" s="124"/>
      <c r="G719" s="124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  <c r="AA719" s="109"/>
    </row>
    <row r="720" spans="1:27" ht="19.399999999999999" customHeight="1" x14ac:dyDescent="0.35">
      <c r="A720" s="121"/>
      <c r="B720" s="121"/>
      <c r="C720" s="121"/>
      <c r="D720" s="133"/>
      <c r="E720" s="129"/>
      <c r="F720" s="124"/>
      <c r="G720" s="124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  <c r="AA720" s="109"/>
    </row>
    <row r="721" spans="1:27" ht="19.399999999999999" customHeight="1" x14ac:dyDescent="0.35">
      <c r="A721" s="121"/>
      <c r="B721" s="121"/>
      <c r="C721" s="121"/>
      <c r="D721" s="133"/>
      <c r="E721" s="129"/>
      <c r="F721" s="124"/>
      <c r="G721" s="124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  <c r="AA721" s="109"/>
    </row>
    <row r="722" spans="1:27" ht="19.399999999999999" customHeight="1" x14ac:dyDescent="0.35">
      <c r="A722" s="121"/>
      <c r="B722" s="121"/>
      <c r="C722" s="121"/>
      <c r="D722" s="133"/>
      <c r="E722" s="129"/>
      <c r="F722" s="124"/>
      <c r="G722" s="124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  <c r="AA722" s="109"/>
    </row>
    <row r="723" spans="1:27" ht="19.399999999999999" customHeight="1" x14ac:dyDescent="0.35">
      <c r="A723" s="121"/>
      <c r="B723" s="121"/>
      <c r="C723" s="121"/>
      <c r="D723" s="133"/>
      <c r="E723" s="129"/>
      <c r="F723" s="124"/>
      <c r="G723" s="124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  <c r="AA723" s="109"/>
    </row>
    <row r="724" spans="1:27" ht="19.399999999999999" customHeight="1" x14ac:dyDescent="0.35">
      <c r="A724" s="121"/>
      <c r="B724" s="121"/>
      <c r="C724" s="121"/>
      <c r="D724" s="133"/>
      <c r="E724" s="129"/>
      <c r="F724" s="124"/>
      <c r="G724" s="124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  <c r="AA724" s="109"/>
    </row>
    <row r="725" spans="1:27" ht="19.399999999999999" customHeight="1" x14ac:dyDescent="0.35">
      <c r="A725" s="121"/>
      <c r="B725" s="121"/>
      <c r="C725" s="121"/>
      <c r="D725" s="133"/>
      <c r="E725" s="129"/>
      <c r="F725" s="124"/>
      <c r="G725" s="124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  <c r="AA725" s="109"/>
    </row>
    <row r="726" spans="1:27" ht="19.399999999999999" customHeight="1" x14ac:dyDescent="0.35">
      <c r="A726" s="121"/>
      <c r="B726" s="121"/>
      <c r="C726" s="121"/>
      <c r="D726" s="133"/>
      <c r="E726" s="129"/>
      <c r="F726" s="124"/>
      <c r="G726" s="124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  <c r="AA726" s="109"/>
    </row>
    <row r="727" spans="1:27" ht="19.399999999999999" customHeight="1" x14ac:dyDescent="0.35">
      <c r="A727" s="121"/>
      <c r="B727" s="121"/>
      <c r="C727" s="121"/>
      <c r="D727" s="133"/>
      <c r="E727" s="129"/>
      <c r="F727" s="124"/>
      <c r="G727" s="124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  <c r="AA727" s="109"/>
    </row>
    <row r="728" spans="1:27" ht="19.399999999999999" customHeight="1" x14ac:dyDescent="0.35">
      <c r="A728" s="121"/>
      <c r="B728" s="121"/>
      <c r="C728" s="121"/>
      <c r="D728" s="133"/>
      <c r="E728" s="129"/>
      <c r="F728" s="124"/>
      <c r="G728" s="124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  <c r="AA728" s="109"/>
    </row>
    <row r="729" spans="1:27" ht="19.399999999999999" customHeight="1" x14ac:dyDescent="0.35">
      <c r="A729" s="121"/>
      <c r="B729" s="121"/>
      <c r="C729" s="121"/>
      <c r="D729" s="133"/>
      <c r="E729" s="129"/>
      <c r="F729" s="124"/>
      <c r="G729" s="124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  <c r="AA729" s="109"/>
    </row>
    <row r="730" spans="1:27" ht="19.399999999999999" customHeight="1" x14ac:dyDescent="0.35">
      <c r="A730" s="121"/>
      <c r="B730" s="121"/>
      <c r="C730" s="121"/>
      <c r="D730" s="133"/>
      <c r="E730" s="129"/>
      <c r="F730" s="124"/>
      <c r="G730" s="124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  <c r="AA730" s="109"/>
    </row>
    <row r="731" spans="1:27" ht="19.399999999999999" customHeight="1" x14ac:dyDescent="0.35">
      <c r="A731" s="121"/>
      <c r="B731" s="121"/>
      <c r="C731" s="121"/>
      <c r="D731" s="133"/>
      <c r="E731" s="129"/>
      <c r="F731" s="124"/>
      <c r="G731" s="124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  <c r="AA731" s="109"/>
    </row>
    <row r="732" spans="1:27" ht="19.399999999999999" customHeight="1" x14ac:dyDescent="0.35">
      <c r="A732" s="121"/>
      <c r="B732" s="121"/>
      <c r="C732" s="121"/>
      <c r="D732" s="133"/>
      <c r="E732" s="129"/>
      <c r="F732" s="124"/>
      <c r="G732" s="124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  <c r="AA732" s="109"/>
    </row>
    <row r="733" spans="1:27" ht="19.399999999999999" customHeight="1" x14ac:dyDescent="0.35">
      <c r="A733" s="121"/>
      <c r="B733" s="121"/>
      <c r="C733" s="121"/>
      <c r="D733" s="133"/>
      <c r="E733" s="129"/>
      <c r="F733" s="124"/>
      <c r="G733" s="124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  <c r="AA733" s="109"/>
    </row>
    <row r="734" spans="1:27" ht="19.399999999999999" customHeight="1" x14ac:dyDescent="0.35">
      <c r="A734" s="121"/>
      <c r="B734" s="121"/>
      <c r="C734" s="121"/>
      <c r="D734" s="133"/>
      <c r="E734" s="129"/>
      <c r="F734" s="124"/>
      <c r="G734" s="124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  <c r="AA734" s="109"/>
    </row>
    <row r="735" spans="1:27" ht="19.399999999999999" customHeight="1" x14ac:dyDescent="0.35">
      <c r="A735" s="121"/>
      <c r="B735" s="121"/>
      <c r="C735" s="121"/>
      <c r="D735" s="133"/>
      <c r="E735" s="129"/>
      <c r="F735" s="124"/>
      <c r="G735" s="124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  <c r="AA735" s="109"/>
    </row>
    <row r="736" spans="1:27" ht="19.399999999999999" customHeight="1" x14ac:dyDescent="0.35">
      <c r="A736" s="121"/>
      <c r="B736" s="121"/>
      <c r="C736" s="121"/>
      <c r="D736" s="133"/>
      <c r="E736" s="129"/>
      <c r="F736" s="124"/>
      <c r="G736" s="124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  <c r="AA736" s="109"/>
    </row>
    <row r="737" spans="1:27" ht="19.399999999999999" customHeight="1" x14ac:dyDescent="0.35">
      <c r="A737" s="121"/>
      <c r="B737" s="121"/>
      <c r="C737" s="121"/>
      <c r="D737" s="133"/>
      <c r="E737" s="129"/>
      <c r="F737" s="124"/>
      <c r="G737" s="124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  <c r="AA737" s="109"/>
    </row>
    <row r="738" spans="1:27" ht="19.399999999999999" customHeight="1" x14ac:dyDescent="0.35">
      <c r="A738" s="121"/>
      <c r="B738" s="121"/>
      <c r="C738" s="121"/>
      <c r="D738" s="133"/>
      <c r="E738" s="129"/>
      <c r="F738" s="124"/>
      <c r="G738" s="124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  <c r="AA738" s="109"/>
    </row>
    <row r="739" spans="1:27" ht="19.399999999999999" customHeight="1" x14ac:dyDescent="0.35">
      <c r="A739" s="121"/>
      <c r="B739" s="121"/>
      <c r="C739" s="121"/>
      <c r="D739" s="133"/>
      <c r="E739" s="129"/>
      <c r="F739" s="124"/>
      <c r="G739" s="124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  <c r="AA739" s="109"/>
    </row>
    <row r="740" spans="1:27" ht="19.399999999999999" customHeight="1" x14ac:dyDescent="0.35">
      <c r="A740" s="121"/>
      <c r="B740" s="121"/>
      <c r="C740" s="121"/>
      <c r="D740" s="133"/>
      <c r="E740" s="129"/>
      <c r="F740" s="124"/>
      <c r="G740" s="124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  <c r="AA740" s="109"/>
    </row>
    <row r="741" spans="1:27" ht="19.399999999999999" customHeight="1" x14ac:dyDescent="0.35">
      <c r="A741" s="121"/>
      <c r="B741" s="121"/>
      <c r="C741" s="121"/>
      <c r="D741" s="133"/>
      <c r="E741" s="129"/>
      <c r="F741" s="124"/>
      <c r="G741" s="124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  <c r="AA741" s="109"/>
    </row>
    <row r="742" spans="1:27" ht="19.399999999999999" customHeight="1" x14ac:dyDescent="0.35">
      <c r="A742" s="121"/>
      <c r="B742" s="121"/>
      <c r="C742" s="121"/>
      <c r="D742" s="133"/>
      <c r="E742" s="129"/>
      <c r="F742" s="124"/>
      <c r="G742" s="124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  <c r="AA742" s="109"/>
    </row>
    <row r="743" spans="1:27" ht="19.399999999999999" customHeight="1" x14ac:dyDescent="0.35">
      <c r="A743" s="121"/>
      <c r="B743" s="121"/>
      <c r="C743" s="121"/>
      <c r="D743" s="133"/>
      <c r="E743" s="129"/>
      <c r="F743" s="124"/>
      <c r="G743" s="124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  <c r="AA743" s="109"/>
    </row>
    <row r="744" spans="1:27" ht="19.399999999999999" customHeight="1" x14ac:dyDescent="0.35">
      <c r="A744" s="121"/>
      <c r="B744" s="121"/>
      <c r="C744" s="121"/>
      <c r="D744" s="133"/>
      <c r="E744" s="129"/>
      <c r="F744" s="124"/>
      <c r="G744" s="124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  <c r="AA744" s="109"/>
    </row>
    <row r="745" spans="1:27" ht="19.399999999999999" customHeight="1" x14ac:dyDescent="0.35">
      <c r="A745" s="121"/>
      <c r="B745" s="121"/>
      <c r="C745" s="121"/>
      <c r="D745" s="133"/>
      <c r="E745" s="129"/>
      <c r="F745" s="124"/>
      <c r="G745" s="124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  <c r="AA745" s="109"/>
    </row>
    <row r="746" spans="1:27" ht="19.399999999999999" customHeight="1" x14ac:dyDescent="0.35">
      <c r="A746" s="121"/>
      <c r="B746" s="121"/>
      <c r="C746" s="121"/>
      <c r="D746" s="133"/>
      <c r="E746" s="129"/>
      <c r="F746" s="124"/>
      <c r="G746" s="124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  <c r="AA746" s="109"/>
    </row>
    <row r="747" spans="1:27" ht="19.399999999999999" customHeight="1" x14ac:dyDescent="0.35">
      <c r="A747" s="121"/>
      <c r="B747" s="121"/>
      <c r="C747" s="121"/>
      <c r="D747" s="133"/>
      <c r="E747" s="129"/>
      <c r="F747" s="124"/>
      <c r="G747" s="124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  <c r="AA747" s="109"/>
    </row>
    <row r="748" spans="1:27" ht="19.399999999999999" customHeight="1" x14ac:dyDescent="0.35">
      <c r="A748" s="121"/>
      <c r="B748" s="121"/>
      <c r="C748" s="121"/>
      <c r="D748" s="133"/>
      <c r="E748" s="129"/>
      <c r="F748" s="124"/>
      <c r="G748" s="124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  <c r="AA748" s="109"/>
    </row>
    <row r="749" spans="1:27" ht="19.399999999999999" customHeight="1" x14ac:dyDescent="0.35">
      <c r="A749" s="121"/>
      <c r="B749" s="121"/>
      <c r="C749" s="121"/>
      <c r="D749" s="133"/>
      <c r="E749" s="129"/>
      <c r="F749" s="124"/>
      <c r="G749" s="124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  <c r="AA749" s="109"/>
    </row>
    <row r="750" spans="1:27" ht="19.399999999999999" customHeight="1" x14ac:dyDescent="0.35">
      <c r="A750" s="121"/>
      <c r="B750" s="121"/>
      <c r="C750" s="121"/>
      <c r="D750" s="133"/>
      <c r="E750" s="129"/>
      <c r="F750" s="124"/>
      <c r="G750" s="124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  <c r="AA750" s="109"/>
    </row>
    <row r="751" spans="1:27" ht="19.399999999999999" customHeight="1" x14ac:dyDescent="0.35">
      <c r="A751" s="121"/>
      <c r="B751" s="121"/>
      <c r="C751" s="121"/>
      <c r="D751" s="133"/>
      <c r="E751" s="129"/>
      <c r="F751" s="124"/>
      <c r="G751" s="124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  <c r="AA751" s="109"/>
    </row>
    <row r="752" spans="1:27" ht="19.399999999999999" customHeight="1" x14ac:dyDescent="0.35">
      <c r="A752" s="121"/>
      <c r="B752" s="121"/>
      <c r="C752" s="121"/>
      <c r="D752" s="133"/>
      <c r="E752" s="129"/>
      <c r="F752" s="124"/>
      <c r="G752" s="124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  <c r="AA752" s="109"/>
    </row>
    <row r="753" spans="1:27" ht="19.399999999999999" customHeight="1" x14ac:dyDescent="0.35">
      <c r="A753" s="121"/>
      <c r="B753" s="121"/>
      <c r="C753" s="121"/>
      <c r="D753" s="133"/>
      <c r="E753" s="129"/>
      <c r="F753" s="124"/>
      <c r="G753" s="124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  <c r="AA753" s="109"/>
    </row>
    <row r="754" spans="1:27" ht="19.399999999999999" customHeight="1" x14ac:dyDescent="0.35">
      <c r="A754" s="121"/>
      <c r="B754" s="121"/>
      <c r="C754" s="121"/>
      <c r="D754" s="133"/>
      <c r="E754" s="129"/>
      <c r="F754" s="124"/>
      <c r="G754" s="124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  <c r="AA754" s="109"/>
    </row>
    <row r="755" spans="1:27" ht="19.399999999999999" customHeight="1" x14ac:dyDescent="0.35">
      <c r="A755" s="121"/>
      <c r="B755" s="121"/>
      <c r="C755" s="121"/>
      <c r="D755" s="133"/>
      <c r="E755" s="129"/>
      <c r="F755" s="124"/>
      <c r="G755" s="124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  <c r="AA755" s="109"/>
    </row>
    <row r="756" spans="1:27" ht="19.399999999999999" customHeight="1" x14ac:dyDescent="0.35">
      <c r="A756" s="121"/>
      <c r="B756" s="121"/>
      <c r="C756" s="121"/>
      <c r="D756" s="133"/>
      <c r="E756" s="129"/>
      <c r="F756" s="124"/>
      <c r="G756" s="124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  <c r="AA756" s="109"/>
    </row>
    <row r="757" spans="1:27" ht="19.399999999999999" customHeight="1" x14ac:dyDescent="0.35">
      <c r="A757" s="121"/>
      <c r="B757" s="121"/>
      <c r="C757" s="121"/>
      <c r="D757" s="133"/>
      <c r="E757" s="129"/>
      <c r="F757" s="124"/>
      <c r="G757" s="124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  <c r="AA757" s="109"/>
    </row>
    <row r="758" spans="1:27" ht="19.399999999999999" customHeight="1" x14ac:dyDescent="0.35">
      <c r="A758" s="121"/>
      <c r="B758" s="121"/>
      <c r="C758" s="121"/>
      <c r="D758" s="133"/>
      <c r="E758" s="129"/>
      <c r="F758" s="124"/>
      <c r="G758" s="124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  <c r="AA758" s="109"/>
    </row>
    <row r="759" spans="1:27" ht="19.399999999999999" customHeight="1" x14ac:dyDescent="0.35">
      <c r="A759" s="121"/>
      <c r="B759" s="121"/>
      <c r="C759" s="121"/>
      <c r="D759" s="133"/>
      <c r="E759" s="129"/>
      <c r="F759" s="124"/>
      <c r="G759" s="124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  <c r="AA759" s="109"/>
    </row>
    <row r="760" spans="1:27" ht="19.399999999999999" customHeight="1" x14ac:dyDescent="0.35">
      <c r="A760" s="121"/>
      <c r="B760" s="121"/>
      <c r="C760" s="121"/>
      <c r="D760" s="133"/>
      <c r="E760" s="129"/>
      <c r="F760" s="124"/>
      <c r="G760" s="124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  <c r="AA760" s="109"/>
    </row>
    <row r="761" spans="1:27" ht="19.399999999999999" customHeight="1" x14ac:dyDescent="0.35">
      <c r="A761" s="121"/>
      <c r="B761" s="121"/>
      <c r="C761" s="121"/>
      <c r="D761" s="133"/>
      <c r="E761" s="129"/>
      <c r="F761" s="124"/>
      <c r="G761" s="124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  <c r="AA761" s="109"/>
    </row>
    <row r="762" spans="1:27" ht="19.399999999999999" customHeight="1" x14ac:dyDescent="0.35">
      <c r="A762" s="121"/>
      <c r="B762" s="121"/>
      <c r="C762" s="121"/>
      <c r="D762" s="133"/>
      <c r="E762" s="129"/>
      <c r="F762" s="124"/>
      <c r="G762" s="124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  <c r="AA762" s="109"/>
    </row>
    <row r="763" spans="1:27" ht="19.399999999999999" customHeight="1" x14ac:dyDescent="0.35">
      <c r="A763" s="121"/>
      <c r="B763" s="121"/>
      <c r="C763" s="121"/>
      <c r="D763" s="133"/>
      <c r="E763" s="129"/>
      <c r="F763" s="124"/>
      <c r="G763" s="124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  <c r="AA763" s="109"/>
    </row>
    <row r="764" spans="1:27" ht="19.399999999999999" customHeight="1" x14ac:dyDescent="0.35">
      <c r="A764" s="121"/>
      <c r="B764" s="121"/>
      <c r="C764" s="121"/>
      <c r="D764" s="133"/>
      <c r="E764" s="129"/>
      <c r="F764" s="124"/>
      <c r="G764" s="124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  <c r="AA764" s="109"/>
    </row>
    <row r="765" spans="1:27" ht="19.399999999999999" customHeight="1" x14ac:dyDescent="0.35">
      <c r="A765" s="121"/>
      <c r="B765" s="121"/>
      <c r="C765" s="121"/>
      <c r="D765" s="133"/>
      <c r="E765" s="129"/>
      <c r="F765" s="124"/>
      <c r="G765" s="124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  <c r="AA765" s="109"/>
    </row>
    <row r="766" spans="1:27" ht="19.399999999999999" customHeight="1" x14ac:dyDescent="0.35">
      <c r="A766" s="121"/>
      <c r="B766" s="121"/>
      <c r="C766" s="121"/>
      <c r="D766" s="133"/>
      <c r="E766" s="129"/>
      <c r="F766" s="124"/>
      <c r="G766" s="124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  <c r="AA766" s="109"/>
    </row>
    <row r="767" spans="1:27" ht="19.399999999999999" customHeight="1" x14ac:dyDescent="0.35">
      <c r="A767" s="121"/>
      <c r="B767" s="121"/>
      <c r="C767" s="121"/>
      <c r="D767" s="133"/>
      <c r="E767" s="129"/>
      <c r="F767" s="124"/>
      <c r="G767" s="124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  <c r="AA767" s="109"/>
    </row>
    <row r="768" spans="1:27" ht="19.399999999999999" customHeight="1" x14ac:dyDescent="0.35">
      <c r="A768" s="121"/>
      <c r="B768" s="121"/>
      <c r="C768" s="121"/>
      <c r="D768" s="133"/>
      <c r="E768" s="129"/>
      <c r="F768" s="124"/>
      <c r="G768" s="124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  <c r="AA768" s="109"/>
    </row>
    <row r="769" spans="1:27" ht="19.399999999999999" customHeight="1" x14ac:dyDescent="0.35">
      <c r="A769" s="121"/>
      <c r="B769" s="121"/>
      <c r="C769" s="121"/>
      <c r="D769" s="133"/>
      <c r="E769" s="129"/>
      <c r="F769" s="124"/>
      <c r="G769" s="124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  <c r="AA769" s="109"/>
    </row>
    <row r="770" spans="1:27" ht="19.399999999999999" customHeight="1" x14ac:dyDescent="0.35">
      <c r="A770" s="121"/>
      <c r="B770" s="121"/>
      <c r="C770" s="121"/>
      <c r="D770" s="133"/>
      <c r="E770" s="129"/>
      <c r="F770" s="124"/>
      <c r="G770" s="124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  <c r="AA770" s="109"/>
    </row>
    <row r="771" spans="1:27" ht="19.399999999999999" customHeight="1" x14ac:dyDescent="0.35">
      <c r="A771" s="121"/>
      <c r="B771" s="121"/>
      <c r="C771" s="121"/>
      <c r="D771" s="133"/>
      <c r="E771" s="129"/>
      <c r="F771" s="124"/>
      <c r="G771" s="124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  <c r="AA771" s="109"/>
    </row>
    <row r="772" spans="1:27" ht="19.399999999999999" customHeight="1" x14ac:dyDescent="0.35">
      <c r="A772" s="121"/>
      <c r="B772" s="121"/>
      <c r="C772" s="121"/>
      <c r="D772" s="133"/>
      <c r="E772" s="129"/>
      <c r="F772" s="124"/>
      <c r="G772" s="124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  <c r="AA772" s="109"/>
    </row>
    <row r="773" spans="1:27" ht="19.399999999999999" customHeight="1" x14ac:dyDescent="0.35">
      <c r="A773" s="121"/>
      <c r="B773" s="121"/>
      <c r="C773" s="121"/>
      <c r="D773" s="133"/>
      <c r="E773" s="129"/>
      <c r="F773" s="124"/>
      <c r="G773" s="124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  <c r="AA773" s="109"/>
    </row>
    <row r="774" spans="1:27" ht="19.399999999999999" customHeight="1" x14ac:dyDescent="0.35">
      <c r="A774" s="121"/>
      <c r="B774" s="121"/>
      <c r="C774" s="121"/>
      <c r="D774" s="133"/>
      <c r="E774" s="129"/>
      <c r="F774" s="124"/>
      <c r="G774" s="124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  <c r="AA774" s="109"/>
    </row>
    <row r="775" spans="1:27" ht="19.399999999999999" customHeight="1" x14ac:dyDescent="0.35">
      <c r="A775" s="121"/>
      <c r="B775" s="121"/>
      <c r="C775" s="121"/>
      <c r="D775" s="133"/>
      <c r="E775" s="129"/>
      <c r="F775" s="124"/>
      <c r="G775" s="124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  <c r="AA775" s="109"/>
    </row>
    <row r="776" spans="1:27" ht="19.399999999999999" customHeight="1" x14ac:dyDescent="0.35">
      <c r="A776" s="121"/>
      <c r="B776" s="121"/>
      <c r="C776" s="121"/>
      <c r="D776" s="133"/>
      <c r="E776" s="129"/>
      <c r="F776" s="124"/>
      <c r="G776" s="124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  <c r="AA776" s="109"/>
    </row>
    <row r="777" spans="1:27" ht="19.399999999999999" customHeight="1" x14ac:dyDescent="0.35">
      <c r="A777" s="121"/>
      <c r="B777" s="121"/>
      <c r="C777" s="121"/>
      <c r="D777" s="133"/>
      <c r="E777" s="129"/>
      <c r="F777" s="124"/>
      <c r="G777" s="124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  <c r="AA777" s="109"/>
    </row>
    <row r="778" spans="1:27" ht="19.399999999999999" customHeight="1" x14ac:dyDescent="0.35">
      <c r="A778" s="121"/>
      <c r="B778" s="121"/>
      <c r="C778" s="121"/>
      <c r="D778" s="133"/>
      <c r="E778" s="129"/>
      <c r="F778" s="124"/>
      <c r="G778" s="124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  <c r="AA778" s="109"/>
    </row>
    <row r="779" spans="1:27" ht="19.399999999999999" customHeight="1" x14ac:dyDescent="0.35">
      <c r="A779" s="121"/>
      <c r="B779" s="121"/>
      <c r="C779" s="121"/>
      <c r="D779" s="133"/>
      <c r="E779" s="129"/>
      <c r="F779" s="124"/>
      <c r="G779" s="124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  <c r="AA779" s="109"/>
    </row>
    <row r="780" spans="1:27" ht="19.399999999999999" customHeight="1" x14ac:dyDescent="0.35">
      <c r="A780" s="121"/>
      <c r="B780" s="121"/>
      <c r="C780" s="121"/>
      <c r="D780" s="133"/>
      <c r="E780" s="129"/>
      <c r="F780" s="124"/>
      <c r="G780" s="124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  <c r="AA780" s="109"/>
    </row>
    <row r="781" spans="1:27" ht="19.399999999999999" customHeight="1" x14ac:dyDescent="0.35">
      <c r="A781" s="121"/>
      <c r="B781" s="121"/>
      <c r="C781" s="121"/>
      <c r="D781" s="133"/>
      <c r="E781" s="129"/>
      <c r="F781" s="124"/>
      <c r="G781" s="124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  <c r="AA781" s="109"/>
    </row>
    <row r="782" spans="1:27" ht="19.399999999999999" customHeight="1" x14ac:dyDescent="0.35">
      <c r="A782" s="121"/>
      <c r="B782" s="121"/>
      <c r="C782" s="121"/>
      <c r="D782" s="133"/>
      <c r="E782" s="129"/>
      <c r="F782" s="124"/>
      <c r="G782" s="124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  <c r="AA782" s="109"/>
    </row>
    <row r="783" spans="1:27" ht="19.399999999999999" customHeight="1" x14ac:dyDescent="0.35">
      <c r="A783" s="121"/>
      <c r="B783" s="121"/>
      <c r="C783" s="121"/>
      <c r="D783" s="133"/>
      <c r="E783" s="129"/>
      <c r="F783" s="124"/>
      <c r="G783" s="124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  <c r="AA783" s="109"/>
    </row>
    <row r="784" spans="1:27" ht="19.399999999999999" customHeight="1" x14ac:dyDescent="0.35">
      <c r="A784" s="121"/>
      <c r="B784" s="121"/>
      <c r="C784" s="121"/>
      <c r="D784" s="133"/>
      <c r="E784" s="129"/>
      <c r="F784" s="124"/>
      <c r="G784" s="124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  <c r="AA784" s="109"/>
    </row>
    <row r="785" spans="1:27" ht="19.399999999999999" customHeight="1" x14ac:dyDescent="0.35">
      <c r="A785" s="121"/>
      <c r="B785" s="121"/>
      <c r="C785" s="121"/>
      <c r="D785" s="133"/>
      <c r="E785" s="129"/>
      <c r="F785" s="124"/>
      <c r="G785" s="124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  <c r="AA785" s="109"/>
    </row>
    <row r="786" spans="1:27" ht="19.399999999999999" customHeight="1" x14ac:dyDescent="0.35">
      <c r="A786" s="121"/>
      <c r="B786" s="121"/>
      <c r="C786" s="121"/>
      <c r="D786" s="133"/>
      <c r="E786" s="129"/>
      <c r="F786" s="124"/>
      <c r="G786" s="124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  <c r="AA786" s="109"/>
    </row>
    <row r="787" spans="1:27" ht="19.399999999999999" customHeight="1" x14ac:dyDescent="0.35">
      <c r="A787" s="121"/>
      <c r="B787" s="121"/>
      <c r="C787" s="121"/>
      <c r="D787" s="133"/>
      <c r="E787" s="129"/>
      <c r="F787" s="124"/>
      <c r="G787" s="124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  <c r="AA787" s="109"/>
    </row>
    <row r="788" spans="1:27" ht="19.399999999999999" customHeight="1" x14ac:dyDescent="0.35">
      <c r="A788" s="121"/>
      <c r="B788" s="121"/>
      <c r="C788" s="121"/>
      <c r="D788" s="133"/>
      <c r="E788" s="129"/>
      <c r="F788" s="124"/>
      <c r="G788" s="124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  <c r="AA788" s="109"/>
    </row>
    <row r="789" spans="1:27" ht="19.399999999999999" customHeight="1" x14ac:dyDescent="0.35">
      <c r="A789" s="121"/>
      <c r="B789" s="121"/>
      <c r="C789" s="121"/>
      <c r="D789" s="133"/>
      <c r="E789" s="129"/>
      <c r="F789" s="124"/>
      <c r="G789" s="124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  <c r="AA789" s="109"/>
    </row>
    <row r="790" spans="1:27" ht="19.399999999999999" customHeight="1" x14ac:dyDescent="0.35">
      <c r="A790" s="121"/>
      <c r="B790" s="121"/>
      <c r="C790" s="121"/>
      <c r="D790" s="133"/>
      <c r="E790" s="129"/>
      <c r="F790" s="124"/>
      <c r="G790" s="124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  <c r="AA790" s="109"/>
    </row>
    <row r="791" spans="1:27" ht="19.399999999999999" customHeight="1" x14ac:dyDescent="0.35">
      <c r="A791" s="121"/>
      <c r="B791" s="121"/>
      <c r="C791" s="121"/>
      <c r="D791" s="133"/>
      <c r="E791" s="129"/>
      <c r="F791" s="124"/>
      <c r="G791" s="124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  <c r="AA791" s="109"/>
    </row>
    <row r="792" spans="1:27" ht="19.399999999999999" customHeight="1" x14ac:dyDescent="0.35">
      <c r="A792" s="121"/>
      <c r="B792" s="121"/>
      <c r="C792" s="121"/>
      <c r="D792" s="133"/>
      <c r="E792" s="129"/>
      <c r="F792" s="124"/>
      <c r="G792" s="124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  <c r="AA792" s="109"/>
    </row>
    <row r="793" spans="1:27" ht="19.399999999999999" customHeight="1" x14ac:dyDescent="0.35">
      <c r="A793" s="121"/>
      <c r="B793" s="121"/>
      <c r="C793" s="121"/>
      <c r="D793" s="133"/>
      <c r="E793" s="129"/>
      <c r="F793" s="124"/>
      <c r="G793" s="124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  <c r="AA793" s="109"/>
    </row>
    <row r="794" spans="1:27" ht="19.399999999999999" customHeight="1" x14ac:dyDescent="0.35">
      <c r="A794" s="121"/>
      <c r="B794" s="121"/>
      <c r="C794" s="121"/>
      <c r="D794" s="133"/>
      <c r="E794" s="129"/>
      <c r="F794" s="124"/>
      <c r="G794" s="124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  <c r="AA794" s="109"/>
    </row>
    <row r="795" spans="1:27" ht="19.399999999999999" customHeight="1" x14ac:dyDescent="0.35">
      <c r="A795" s="121"/>
      <c r="B795" s="121"/>
      <c r="C795" s="121"/>
      <c r="D795" s="133"/>
      <c r="E795" s="129"/>
      <c r="F795" s="124"/>
      <c r="G795" s="124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  <c r="AA795" s="109"/>
    </row>
    <row r="796" spans="1:27" ht="19.399999999999999" customHeight="1" x14ac:dyDescent="0.35">
      <c r="A796" s="121"/>
      <c r="B796" s="121"/>
      <c r="C796" s="121"/>
      <c r="D796" s="133"/>
      <c r="E796" s="129"/>
      <c r="F796" s="124"/>
      <c r="G796" s="124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  <c r="AA796" s="109"/>
    </row>
    <row r="797" spans="1:27" ht="19.399999999999999" customHeight="1" x14ac:dyDescent="0.35">
      <c r="A797" s="121"/>
      <c r="B797" s="121"/>
      <c r="C797" s="121"/>
      <c r="D797" s="133"/>
      <c r="E797" s="129"/>
      <c r="F797" s="124"/>
      <c r="G797" s="124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  <c r="AA797" s="109"/>
    </row>
    <row r="798" spans="1:27" ht="19.399999999999999" customHeight="1" x14ac:dyDescent="0.35">
      <c r="A798" s="121"/>
      <c r="B798" s="121"/>
      <c r="C798" s="121"/>
      <c r="D798" s="133"/>
      <c r="E798" s="129"/>
      <c r="F798" s="124"/>
      <c r="G798" s="124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  <c r="AA798" s="109"/>
    </row>
    <row r="799" spans="1:27" ht="19.399999999999999" customHeight="1" x14ac:dyDescent="0.35">
      <c r="A799" s="121"/>
      <c r="B799" s="121"/>
      <c r="C799" s="121"/>
      <c r="D799" s="133"/>
      <c r="E799" s="129"/>
      <c r="F799" s="124"/>
      <c r="G799" s="124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  <c r="AA799" s="109"/>
    </row>
    <row r="800" spans="1:27" ht="19.399999999999999" customHeight="1" x14ac:dyDescent="0.35">
      <c r="A800" s="121"/>
      <c r="B800" s="121"/>
      <c r="C800" s="121"/>
      <c r="D800" s="133"/>
      <c r="E800" s="129"/>
      <c r="F800" s="124"/>
      <c r="G800" s="124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  <c r="AA800" s="109"/>
    </row>
    <row r="801" spans="1:27" ht="19.399999999999999" customHeight="1" x14ac:dyDescent="0.35">
      <c r="A801" s="121"/>
      <c r="B801" s="121"/>
      <c r="C801" s="121"/>
      <c r="D801" s="133"/>
      <c r="E801" s="129"/>
      <c r="F801" s="124"/>
      <c r="G801" s="124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  <c r="AA801" s="109"/>
    </row>
    <row r="802" spans="1:27" ht="19.399999999999999" customHeight="1" x14ac:dyDescent="0.35">
      <c r="A802" s="121"/>
      <c r="B802" s="121"/>
      <c r="C802" s="121"/>
      <c r="D802" s="133"/>
      <c r="E802" s="129"/>
      <c r="F802" s="124"/>
      <c r="G802" s="124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  <c r="AA802" s="109"/>
    </row>
    <row r="803" spans="1:27" ht="19.399999999999999" customHeight="1" x14ac:dyDescent="0.35">
      <c r="A803" s="121"/>
      <c r="B803" s="121"/>
      <c r="C803" s="121"/>
      <c r="D803" s="133"/>
      <c r="E803" s="129"/>
      <c r="F803" s="124"/>
      <c r="G803" s="124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  <c r="AA803" s="109"/>
    </row>
    <row r="804" spans="1:27" ht="19.399999999999999" customHeight="1" x14ac:dyDescent="0.35">
      <c r="A804" s="121"/>
      <c r="B804" s="121"/>
      <c r="C804" s="121"/>
      <c r="D804" s="133"/>
      <c r="E804" s="129"/>
      <c r="F804" s="124"/>
      <c r="G804" s="124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  <c r="AA804" s="109"/>
    </row>
    <row r="805" spans="1:27" ht="19.399999999999999" customHeight="1" x14ac:dyDescent="0.35">
      <c r="A805" s="121"/>
      <c r="B805" s="121"/>
      <c r="C805" s="121"/>
      <c r="D805" s="133"/>
      <c r="E805" s="129"/>
      <c r="F805" s="124"/>
      <c r="G805" s="124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  <c r="AA805" s="109"/>
    </row>
    <row r="806" spans="1:27" ht="19.399999999999999" customHeight="1" x14ac:dyDescent="0.35">
      <c r="A806" s="121"/>
      <c r="B806" s="121"/>
      <c r="C806" s="121"/>
      <c r="D806" s="133"/>
      <c r="E806" s="129"/>
      <c r="F806" s="124"/>
      <c r="G806" s="124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  <c r="AA806" s="109"/>
    </row>
    <row r="807" spans="1:27" ht="19.399999999999999" customHeight="1" x14ac:dyDescent="0.35">
      <c r="A807" s="121"/>
      <c r="B807" s="121"/>
      <c r="C807" s="121"/>
      <c r="D807" s="133"/>
      <c r="E807" s="129"/>
      <c r="F807" s="124"/>
      <c r="G807" s="124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  <c r="AA807" s="109"/>
    </row>
    <row r="808" spans="1:27" ht="19.399999999999999" customHeight="1" x14ac:dyDescent="0.35">
      <c r="A808" s="121"/>
      <c r="B808" s="121"/>
      <c r="C808" s="121"/>
      <c r="D808" s="133"/>
      <c r="E808" s="129"/>
      <c r="F808" s="124"/>
      <c r="G808" s="124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  <c r="AA808" s="109"/>
    </row>
    <row r="809" spans="1:27" ht="19.399999999999999" customHeight="1" x14ac:dyDescent="0.35">
      <c r="A809" s="121"/>
      <c r="B809" s="121"/>
      <c r="C809" s="121"/>
      <c r="D809" s="133"/>
      <c r="E809" s="129"/>
      <c r="F809" s="124"/>
      <c r="G809" s="124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  <c r="AA809" s="109"/>
    </row>
    <row r="810" spans="1:27" ht="19.399999999999999" customHeight="1" x14ac:dyDescent="0.35">
      <c r="A810" s="121"/>
      <c r="B810" s="121"/>
      <c r="C810" s="121"/>
      <c r="D810" s="133"/>
      <c r="E810" s="129"/>
      <c r="F810" s="124"/>
      <c r="G810" s="124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  <c r="AA810" s="109"/>
    </row>
    <row r="811" spans="1:27" ht="19.399999999999999" customHeight="1" x14ac:dyDescent="0.35">
      <c r="A811" s="121"/>
      <c r="B811" s="121"/>
      <c r="C811" s="121"/>
      <c r="D811" s="133"/>
      <c r="E811" s="129"/>
      <c r="F811" s="124"/>
      <c r="G811" s="124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  <c r="AA811" s="109"/>
    </row>
    <row r="812" spans="1:27" ht="19.399999999999999" customHeight="1" x14ac:dyDescent="0.35">
      <c r="A812" s="121"/>
      <c r="B812" s="121"/>
      <c r="C812" s="121"/>
      <c r="D812" s="133"/>
      <c r="E812" s="129"/>
      <c r="F812" s="124"/>
      <c r="G812" s="124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  <c r="AA812" s="109"/>
    </row>
    <row r="813" spans="1:27" ht="19.399999999999999" customHeight="1" x14ac:dyDescent="0.35">
      <c r="A813" s="121"/>
      <c r="B813" s="121"/>
      <c r="C813" s="121"/>
      <c r="D813" s="133"/>
      <c r="E813" s="129"/>
      <c r="F813" s="124"/>
      <c r="G813" s="124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  <c r="AA813" s="109"/>
    </row>
    <row r="814" spans="1:27" ht="19.399999999999999" customHeight="1" x14ac:dyDescent="0.35">
      <c r="A814" s="121"/>
      <c r="B814" s="121"/>
      <c r="C814" s="121"/>
      <c r="D814" s="133"/>
      <c r="E814" s="129"/>
      <c r="F814" s="124"/>
      <c r="G814" s="124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  <c r="AA814" s="109"/>
    </row>
    <row r="815" spans="1:27" ht="19.399999999999999" customHeight="1" x14ac:dyDescent="0.35">
      <c r="A815" s="121"/>
      <c r="B815" s="121"/>
      <c r="C815" s="121"/>
      <c r="D815" s="133"/>
      <c r="E815" s="129"/>
      <c r="F815" s="124"/>
      <c r="G815" s="124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  <c r="AA815" s="109"/>
    </row>
    <row r="816" spans="1:27" ht="19.399999999999999" customHeight="1" x14ac:dyDescent="0.35">
      <c r="A816" s="121"/>
      <c r="B816" s="121"/>
      <c r="C816" s="121"/>
      <c r="D816" s="133"/>
      <c r="E816" s="129"/>
      <c r="F816" s="124"/>
      <c r="G816" s="124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  <c r="AA816" s="109"/>
    </row>
    <row r="817" spans="1:27" ht="19.399999999999999" customHeight="1" x14ac:dyDescent="0.35">
      <c r="A817" s="121"/>
      <c r="B817" s="121"/>
      <c r="C817" s="121"/>
      <c r="D817" s="133"/>
      <c r="E817" s="129"/>
      <c r="F817" s="124"/>
      <c r="G817" s="124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  <c r="AA817" s="109"/>
    </row>
    <row r="818" spans="1:27" ht="19.399999999999999" customHeight="1" x14ac:dyDescent="0.35">
      <c r="A818" s="121"/>
      <c r="B818" s="121"/>
      <c r="C818" s="121"/>
      <c r="D818" s="133"/>
      <c r="E818" s="129"/>
      <c r="F818" s="124"/>
      <c r="G818" s="124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  <c r="AA818" s="109"/>
    </row>
    <row r="819" spans="1:27" ht="19.399999999999999" customHeight="1" x14ac:dyDescent="0.35">
      <c r="A819" s="121"/>
      <c r="B819" s="121"/>
      <c r="C819" s="121"/>
      <c r="D819" s="133"/>
      <c r="E819" s="129"/>
      <c r="F819" s="124"/>
      <c r="G819" s="124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  <c r="AA819" s="109"/>
    </row>
    <row r="820" spans="1:27" ht="19.399999999999999" customHeight="1" x14ac:dyDescent="0.35">
      <c r="A820" s="121"/>
      <c r="B820" s="121"/>
      <c r="C820" s="121"/>
      <c r="D820" s="133"/>
      <c r="E820" s="129"/>
      <c r="F820" s="124"/>
      <c r="G820" s="124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  <c r="AA820" s="109"/>
    </row>
    <row r="821" spans="1:27" ht="19.399999999999999" customHeight="1" x14ac:dyDescent="0.35">
      <c r="A821" s="121"/>
      <c r="B821" s="121"/>
      <c r="C821" s="121"/>
      <c r="D821" s="133"/>
      <c r="E821" s="129"/>
      <c r="F821" s="124"/>
      <c r="G821" s="124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  <c r="AA821" s="109"/>
    </row>
    <row r="822" spans="1:27" ht="19.399999999999999" customHeight="1" x14ac:dyDescent="0.35">
      <c r="A822" s="121"/>
      <c r="B822" s="121"/>
      <c r="C822" s="121"/>
      <c r="D822" s="133"/>
      <c r="E822" s="129"/>
      <c r="F822" s="124"/>
      <c r="G822" s="124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  <c r="AA822" s="109"/>
    </row>
    <row r="823" spans="1:27" ht="19.399999999999999" customHeight="1" x14ac:dyDescent="0.35">
      <c r="A823" s="121"/>
      <c r="B823" s="121"/>
      <c r="C823" s="121"/>
      <c r="D823" s="133"/>
      <c r="E823" s="129"/>
      <c r="F823" s="124"/>
      <c r="G823" s="124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  <c r="AA823" s="109"/>
    </row>
    <row r="824" spans="1:27" ht="19.399999999999999" customHeight="1" x14ac:dyDescent="0.35">
      <c r="A824" s="121"/>
      <c r="B824" s="121"/>
      <c r="C824" s="121"/>
      <c r="D824" s="133"/>
      <c r="E824" s="129"/>
      <c r="F824" s="124"/>
      <c r="G824" s="124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  <c r="AA824" s="109"/>
    </row>
    <row r="825" spans="1:27" ht="19.399999999999999" customHeight="1" x14ac:dyDescent="0.35">
      <c r="A825" s="121"/>
      <c r="B825" s="121"/>
      <c r="C825" s="121"/>
      <c r="D825" s="133"/>
      <c r="E825" s="129"/>
      <c r="F825" s="124"/>
      <c r="G825" s="124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  <c r="AA825" s="109"/>
    </row>
    <row r="826" spans="1:27" ht="19.399999999999999" customHeight="1" x14ac:dyDescent="0.35">
      <c r="A826" s="121"/>
      <c r="B826" s="121"/>
      <c r="C826" s="121"/>
      <c r="D826" s="133"/>
      <c r="E826" s="129"/>
      <c r="F826" s="124"/>
      <c r="G826" s="124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  <c r="AA826" s="109"/>
    </row>
    <row r="827" spans="1:27" ht="19.399999999999999" customHeight="1" x14ac:dyDescent="0.35">
      <c r="A827" s="121"/>
      <c r="B827" s="121"/>
      <c r="C827" s="121"/>
      <c r="D827" s="133"/>
      <c r="E827" s="129"/>
      <c r="F827" s="124"/>
      <c r="G827" s="124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  <c r="AA827" s="109"/>
    </row>
    <row r="828" spans="1:27" ht="19.399999999999999" customHeight="1" x14ac:dyDescent="0.35">
      <c r="A828" s="121"/>
      <c r="B828" s="121"/>
      <c r="C828" s="121"/>
      <c r="D828" s="133"/>
      <c r="E828" s="129"/>
      <c r="F828" s="124"/>
      <c r="G828" s="124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  <c r="AA828" s="109"/>
    </row>
    <row r="829" spans="1:27" ht="19.399999999999999" customHeight="1" x14ac:dyDescent="0.35">
      <c r="A829" s="121"/>
      <c r="B829" s="121"/>
      <c r="C829" s="121"/>
      <c r="D829" s="133"/>
      <c r="E829" s="129"/>
      <c r="F829" s="124"/>
      <c r="G829" s="124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  <c r="AA829" s="109"/>
    </row>
    <row r="830" spans="1:27" ht="19.399999999999999" customHeight="1" x14ac:dyDescent="0.35">
      <c r="A830" s="121"/>
      <c r="B830" s="121"/>
      <c r="C830" s="121"/>
      <c r="D830" s="133"/>
      <c r="E830" s="129"/>
      <c r="F830" s="124"/>
      <c r="G830" s="124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  <c r="AA830" s="109"/>
    </row>
    <row r="831" spans="1:27" ht="19.399999999999999" customHeight="1" x14ac:dyDescent="0.35">
      <c r="A831" s="121"/>
      <c r="B831" s="121"/>
      <c r="C831" s="121"/>
      <c r="D831" s="133"/>
      <c r="E831" s="129"/>
      <c r="F831" s="124"/>
      <c r="G831" s="124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  <c r="AA831" s="109"/>
    </row>
    <row r="832" spans="1:27" ht="19.399999999999999" customHeight="1" x14ac:dyDescent="0.35">
      <c r="A832" s="121"/>
      <c r="B832" s="121"/>
      <c r="C832" s="121"/>
      <c r="D832" s="133"/>
      <c r="E832" s="129"/>
      <c r="F832" s="124"/>
      <c r="G832" s="124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  <c r="AA832" s="109"/>
    </row>
    <row r="833" spans="1:27" ht="19.399999999999999" customHeight="1" x14ac:dyDescent="0.35">
      <c r="A833" s="121"/>
      <c r="B833" s="121"/>
      <c r="C833" s="121"/>
      <c r="D833" s="133"/>
      <c r="E833" s="129"/>
      <c r="F833" s="124"/>
      <c r="G833" s="124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  <c r="AA833" s="109"/>
    </row>
    <row r="834" spans="1:27" ht="19.399999999999999" customHeight="1" x14ac:dyDescent="0.35">
      <c r="A834" s="121"/>
      <c r="B834" s="121"/>
      <c r="C834" s="121"/>
      <c r="D834" s="133"/>
      <c r="E834" s="129"/>
      <c r="F834" s="124"/>
      <c r="G834" s="124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  <c r="AA834" s="109"/>
    </row>
    <row r="835" spans="1:27" ht="19.399999999999999" customHeight="1" x14ac:dyDescent="0.35">
      <c r="A835" s="121"/>
      <c r="B835" s="121"/>
      <c r="C835" s="121"/>
      <c r="D835" s="133"/>
      <c r="E835" s="129"/>
      <c r="F835" s="124"/>
      <c r="G835" s="124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  <c r="AA835" s="109"/>
    </row>
    <row r="836" spans="1:27" ht="19.399999999999999" customHeight="1" x14ac:dyDescent="0.35">
      <c r="A836" s="121"/>
      <c r="B836" s="121"/>
      <c r="C836" s="121"/>
      <c r="D836" s="133"/>
      <c r="E836" s="129"/>
      <c r="F836" s="124"/>
      <c r="G836" s="124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  <c r="AA836" s="109"/>
    </row>
    <row r="837" spans="1:27" ht="19.399999999999999" customHeight="1" x14ac:dyDescent="0.35">
      <c r="A837" s="121"/>
      <c r="B837" s="121"/>
      <c r="C837" s="121"/>
      <c r="D837" s="133"/>
      <c r="E837" s="129"/>
      <c r="F837" s="124"/>
      <c r="G837" s="124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  <c r="AA837" s="109"/>
    </row>
    <row r="838" spans="1:27" ht="19.399999999999999" customHeight="1" x14ac:dyDescent="0.35">
      <c r="A838" s="121"/>
      <c r="B838" s="121"/>
      <c r="C838" s="121"/>
      <c r="D838" s="133"/>
      <c r="E838" s="129"/>
      <c r="F838" s="124"/>
      <c r="G838" s="124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  <c r="AA838" s="109"/>
    </row>
    <row r="839" spans="1:27" ht="19.399999999999999" customHeight="1" x14ac:dyDescent="0.35">
      <c r="A839" s="121"/>
      <c r="B839" s="121"/>
      <c r="C839" s="121"/>
      <c r="D839" s="133"/>
      <c r="E839" s="129"/>
      <c r="F839" s="124"/>
      <c r="G839" s="124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  <c r="AA839" s="109"/>
    </row>
    <row r="840" spans="1:27" ht="19.399999999999999" customHeight="1" x14ac:dyDescent="0.35">
      <c r="A840" s="121"/>
      <c r="B840" s="121"/>
      <c r="C840" s="121"/>
      <c r="D840" s="133"/>
      <c r="E840" s="129"/>
      <c r="F840" s="124"/>
      <c r="G840" s="124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  <c r="AA840" s="109"/>
    </row>
    <row r="841" spans="1:27" ht="19.399999999999999" customHeight="1" x14ac:dyDescent="0.35">
      <c r="A841" s="121"/>
      <c r="B841" s="121"/>
      <c r="C841" s="121"/>
      <c r="D841" s="133"/>
      <c r="E841" s="129"/>
      <c r="F841" s="124"/>
      <c r="G841" s="124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  <c r="AA841" s="109"/>
    </row>
    <row r="842" spans="1:27" ht="19.399999999999999" customHeight="1" x14ac:dyDescent="0.35">
      <c r="A842" s="121"/>
      <c r="B842" s="121"/>
      <c r="C842" s="121"/>
      <c r="D842" s="133"/>
      <c r="E842" s="129"/>
      <c r="F842" s="124"/>
      <c r="G842" s="124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  <c r="AA842" s="109"/>
    </row>
    <row r="843" spans="1:27" ht="19.399999999999999" customHeight="1" x14ac:dyDescent="0.35">
      <c r="A843" s="121"/>
      <c r="B843" s="121"/>
      <c r="C843" s="121"/>
      <c r="D843" s="133"/>
      <c r="E843" s="129"/>
      <c r="F843" s="124"/>
      <c r="G843" s="124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  <c r="AA843" s="109"/>
    </row>
    <row r="844" spans="1:27" ht="19.399999999999999" customHeight="1" x14ac:dyDescent="0.35">
      <c r="A844" s="121"/>
      <c r="B844" s="121"/>
      <c r="C844" s="121"/>
      <c r="D844" s="133"/>
      <c r="E844" s="129"/>
      <c r="F844" s="124"/>
      <c r="G844" s="124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  <c r="AA844" s="109"/>
    </row>
    <row r="845" spans="1:27" ht="19.399999999999999" customHeight="1" x14ac:dyDescent="0.35">
      <c r="A845" s="121"/>
      <c r="B845" s="121"/>
      <c r="C845" s="121"/>
      <c r="D845" s="133"/>
      <c r="E845" s="129"/>
      <c r="F845" s="124"/>
      <c r="G845" s="124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  <c r="AA845" s="109"/>
    </row>
    <row r="846" spans="1:27" ht="19.399999999999999" customHeight="1" x14ac:dyDescent="0.35">
      <c r="A846" s="121"/>
      <c r="B846" s="121"/>
      <c r="C846" s="121"/>
      <c r="D846" s="133"/>
      <c r="E846" s="129"/>
      <c r="F846" s="124"/>
      <c r="G846" s="124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  <c r="AA846" s="109"/>
    </row>
    <row r="847" spans="1:27" ht="19.399999999999999" customHeight="1" x14ac:dyDescent="0.35">
      <c r="A847" s="121"/>
      <c r="B847" s="121"/>
      <c r="C847" s="121"/>
      <c r="D847" s="133"/>
      <c r="E847" s="129"/>
      <c r="F847" s="124"/>
      <c r="G847" s="124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  <c r="AA847" s="109"/>
    </row>
    <row r="848" spans="1:27" ht="19.399999999999999" customHeight="1" x14ac:dyDescent="0.35">
      <c r="A848" s="121"/>
      <c r="B848" s="121"/>
      <c r="C848" s="121"/>
      <c r="D848" s="133"/>
      <c r="E848" s="129"/>
      <c r="F848" s="124"/>
      <c r="G848" s="124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  <c r="AA848" s="109"/>
    </row>
    <row r="849" spans="1:27" ht="19.399999999999999" customHeight="1" x14ac:dyDescent="0.35">
      <c r="A849" s="121"/>
      <c r="B849" s="121"/>
      <c r="C849" s="121"/>
      <c r="D849" s="133"/>
      <c r="E849" s="129"/>
      <c r="F849" s="124"/>
      <c r="G849" s="124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  <c r="AA849" s="109"/>
    </row>
    <row r="850" spans="1:27" ht="19.399999999999999" customHeight="1" x14ac:dyDescent="0.35">
      <c r="A850" s="121"/>
      <c r="B850" s="121"/>
      <c r="C850" s="121"/>
      <c r="D850" s="133"/>
      <c r="E850" s="129"/>
      <c r="F850" s="124"/>
      <c r="G850" s="124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  <c r="AA850" s="109"/>
    </row>
    <row r="851" spans="1:27" ht="19.399999999999999" customHeight="1" x14ac:dyDescent="0.35">
      <c r="A851" s="121"/>
      <c r="B851" s="121"/>
      <c r="C851" s="121"/>
      <c r="D851" s="133"/>
      <c r="E851" s="129"/>
      <c r="F851" s="124"/>
      <c r="G851" s="124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  <c r="AA851" s="109"/>
    </row>
    <row r="852" spans="1:27" ht="19.399999999999999" customHeight="1" x14ac:dyDescent="0.35">
      <c r="A852" s="121"/>
      <c r="B852" s="121"/>
      <c r="C852" s="121"/>
      <c r="D852" s="133"/>
      <c r="E852" s="129"/>
      <c r="F852" s="124"/>
      <c r="G852" s="124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  <c r="AA852" s="109"/>
    </row>
    <row r="853" spans="1:27" ht="19.399999999999999" customHeight="1" x14ac:dyDescent="0.35">
      <c r="A853" s="121"/>
      <c r="B853" s="121"/>
      <c r="C853" s="121"/>
      <c r="D853" s="133"/>
      <c r="E853" s="129"/>
      <c r="F853" s="124"/>
      <c r="G853" s="124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  <c r="AA853" s="109"/>
    </row>
    <row r="854" spans="1:27" ht="19.399999999999999" customHeight="1" x14ac:dyDescent="0.35">
      <c r="A854" s="121"/>
      <c r="B854" s="121"/>
      <c r="C854" s="121"/>
      <c r="D854" s="133"/>
      <c r="E854" s="129"/>
      <c r="F854" s="124"/>
      <c r="G854" s="124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  <c r="AA854" s="109"/>
    </row>
    <row r="855" spans="1:27" ht="19.399999999999999" customHeight="1" x14ac:dyDescent="0.35">
      <c r="A855" s="121"/>
      <c r="B855" s="121"/>
      <c r="C855" s="121"/>
      <c r="D855" s="133"/>
      <c r="E855" s="129"/>
      <c r="F855" s="124"/>
      <c r="G855" s="124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  <c r="AA855" s="109"/>
    </row>
    <row r="856" spans="1:27" ht="19.399999999999999" customHeight="1" x14ac:dyDescent="0.35">
      <c r="A856" s="121"/>
      <c r="B856" s="121"/>
      <c r="C856" s="121"/>
      <c r="D856" s="133"/>
      <c r="E856" s="129"/>
      <c r="F856" s="124"/>
      <c r="G856" s="124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  <c r="AA856" s="109"/>
    </row>
    <row r="857" spans="1:27" ht="19.399999999999999" customHeight="1" x14ac:dyDescent="0.35">
      <c r="A857" s="121"/>
      <c r="B857" s="121"/>
      <c r="C857" s="121"/>
      <c r="D857" s="133"/>
      <c r="E857" s="129"/>
      <c r="F857" s="124"/>
      <c r="G857" s="124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  <c r="AA857" s="109"/>
    </row>
    <row r="858" spans="1:27" ht="19.399999999999999" customHeight="1" x14ac:dyDescent="0.35">
      <c r="A858" s="121"/>
      <c r="B858" s="121"/>
      <c r="C858" s="121"/>
      <c r="D858" s="133"/>
      <c r="E858" s="129"/>
      <c r="F858" s="124"/>
      <c r="G858" s="124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  <c r="AA858" s="109"/>
    </row>
    <row r="859" spans="1:27" ht="19.399999999999999" customHeight="1" x14ac:dyDescent="0.35">
      <c r="A859" s="121"/>
      <c r="B859" s="121"/>
      <c r="C859" s="121"/>
      <c r="D859" s="133"/>
      <c r="E859" s="129"/>
      <c r="F859" s="124"/>
      <c r="G859" s="124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  <c r="AA859" s="109"/>
    </row>
    <row r="860" spans="1:27" ht="19.399999999999999" customHeight="1" x14ac:dyDescent="0.35">
      <c r="A860" s="121"/>
      <c r="B860" s="121"/>
      <c r="C860" s="121"/>
      <c r="D860" s="133"/>
      <c r="E860" s="129"/>
      <c r="F860" s="124"/>
      <c r="G860" s="124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  <c r="AA860" s="109"/>
    </row>
    <row r="861" spans="1:27" ht="19.399999999999999" customHeight="1" x14ac:dyDescent="0.35">
      <c r="A861" s="121"/>
      <c r="B861" s="121"/>
      <c r="C861" s="121"/>
      <c r="D861" s="133"/>
      <c r="E861" s="129"/>
      <c r="F861" s="124"/>
      <c r="G861" s="124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  <c r="AA861" s="109"/>
    </row>
    <row r="862" spans="1:27" ht="19.399999999999999" customHeight="1" x14ac:dyDescent="0.35">
      <c r="A862" s="121"/>
      <c r="B862" s="121"/>
      <c r="C862" s="121"/>
      <c r="D862" s="133"/>
      <c r="E862" s="129"/>
      <c r="F862" s="124"/>
      <c r="G862" s="124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  <c r="AA862" s="109"/>
    </row>
    <row r="863" spans="1:27" ht="19.399999999999999" customHeight="1" x14ac:dyDescent="0.35">
      <c r="A863" s="121"/>
      <c r="B863" s="121"/>
      <c r="C863" s="121"/>
      <c r="D863" s="133"/>
      <c r="E863" s="129"/>
      <c r="F863" s="124"/>
      <c r="G863" s="124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  <c r="AA863" s="109"/>
    </row>
    <row r="864" spans="1:27" ht="19.399999999999999" customHeight="1" x14ac:dyDescent="0.35">
      <c r="A864" s="121"/>
      <c r="B864" s="121"/>
      <c r="C864" s="121"/>
      <c r="D864" s="133"/>
      <c r="E864" s="129"/>
      <c r="F864" s="124"/>
      <c r="G864" s="124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  <c r="AA864" s="109"/>
    </row>
    <row r="865" spans="1:27" ht="19.399999999999999" customHeight="1" x14ac:dyDescent="0.35">
      <c r="A865" s="121"/>
      <c r="B865" s="121"/>
      <c r="C865" s="121"/>
      <c r="D865" s="133"/>
      <c r="E865" s="129"/>
      <c r="F865" s="124"/>
      <c r="G865" s="124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  <c r="AA865" s="109"/>
    </row>
    <row r="866" spans="1:27" ht="19.399999999999999" customHeight="1" x14ac:dyDescent="0.35">
      <c r="A866" s="121"/>
      <c r="B866" s="121"/>
      <c r="C866" s="121"/>
      <c r="D866" s="133"/>
      <c r="E866" s="129"/>
      <c r="F866" s="124"/>
      <c r="G866" s="124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  <c r="AA866" s="109"/>
    </row>
    <row r="867" spans="1:27" ht="19.399999999999999" customHeight="1" x14ac:dyDescent="0.35">
      <c r="A867" s="121"/>
      <c r="B867" s="121"/>
      <c r="C867" s="121"/>
      <c r="D867" s="133"/>
      <c r="E867" s="129"/>
      <c r="F867" s="124"/>
      <c r="G867" s="124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  <c r="AA867" s="109"/>
    </row>
    <row r="868" spans="1:27" ht="19.399999999999999" customHeight="1" x14ac:dyDescent="0.35">
      <c r="A868" s="121"/>
      <c r="B868" s="121"/>
      <c r="C868" s="121"/>
      <c r="D868" s="133"/>
      <c r="E868" s="129"/>
      <c r="F868" s="124"/>
      <c r="G868" s="124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  <c r="AA868" s="109"/>
    </row>
    <row r="869" spans="1:27" ht="19.399999999999999" customHeight="1" x14ac:dyDescent="0.35">
      <c r="A869" s="121"/>
      <c r="B869" s="121"/>
      <c r="C869" s="121"/>
      <c r="D869" s="133"/>
      <c r="E869" s="129"/>
      <c r="F869" s="124"/>
      <c r="G869" s="124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  <c r="AA869" s="109"/>
    </row>
    <row r="870" spans="1:27" ht="19.399999999999999" customHeight="1" x14ac:dyDescent="0.35">
      <c r="A870" s="121"/>
      <c r="B870" s="121"/>
      <c r="C870" s="121"/>
      <c r="D870" s="133"/>
      <c r="E870" s="129"/>
      <c r="F870" s="124"/>
      <c r="G870" s="124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  <c r="AA870" s="109"/>
    </row>
    <row r="871" spans="1:27" ht="19.399999999999999" customHeight="1" x14ac:dyDescent="0.35">
      <c r="A871" s="121"/>
      <c r="B871" s="121"/>
      <c r="C871" s="121"/>
      <c r="D871" s="133"/>
      <c r="E871" s="129"/>
      <c r="F871" s="124"/>
      <c r="G871" s="124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  <c r="AA871" s="109"/>
    </row>
    <row r="872" spans="1:27" ht="19.399999999999999" customHeight="1" x14ac:dyDescent="0.35">
      <c r="A872" s="121"/>
      <c r="B872" s="121"/>
      <c r="C872" s="121"/>
      <c r="D872" s="133"/>
      <c r="E872" s="129"/>
      <c r="F872" s="124"/>
      <c r="G872" s="124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  <c r="AA872" s="109"/>
    </row>
    <row r="873" spans="1:27" ht="19.399999999999999" customHeight="1" x14ac:dyDescent="0.35">
      <c r="A873" s="121"/>
      <c r="B873" s="121"/>
      <c r="C873" s="121"/>
      <c r="D873" s="133"/>
      <c r="E873" s="129"/>
      <c r="F873" s="124"/>
      <c r="G873" s="124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  <c r="AA873" s="109"/>
    </row>
    <row r="874" spans="1:27" ht="19.399999999999999" customHeight="1" x14ac:dyDescent="0.35">
      <c r="A874" s="121"/>
      <c r="B874" s="121"/>
      <c r="C874" s="121"/>
      <c r="D874" s="133"/>
      <c r="E874" s="129"/>
      <c r="F874" s="124"/>
      <c r="G874" s="124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  <c r="AA874" s="109"/>
    </row>
    <row r="875" spans="1:27" ht="19.399999999999999" customHeight="1" x14ac:dyDescent="0.35">
      <c r="A875" s="121"/>
      <c r="B875" s="121"/>
      <c r="C875" s="121"/>
      <c r="D875" s="133"/>
      <c r="E875" s="129"/>
      <c r="F875" s="124"/>
      <c r="G875" s="124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  <c r="AA875" s="109"/>
    </row>
    <row r="876" spans="1:27" ht="19.399999999999999" customHeight="1" x14ac:dyDescent="0.35">
      <c r="A876" s="121"/>
      <c r="B876" s="121"/>
      <c r="C876" s="121"/>
      <c r="D876" s="133"/>
      <c r="E876" s="129"/>
      <c r="F876" s="124"/>
      <c r="G876" s="124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  <c r="AA876" s="109"/>
    </row>
    <row r="877" spans="1:27" ht="19.399999999999999" customHeight="1" x14ac:dyDescent="0.35">
      <c r="A877" s="121"/>
      <c r="B877" s="121"/>
      <c r="C877" s="121"/>
      <c r="D877" s="133"/>
      <c r="E877" s="129"/>
      <c r="F877" s="124"/>
      <c r="G877" s="124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  <c r="AA877" s="109"/>
    </row>
    <row r="878" spans="1:27" ht="19.399999999999999" customHeight="1" x14ac:dyDescent="0.35">
      <c r="A878" s="121"/>
      <c r="B878" s="121"/>
      <c r="C878" s="121"/>
      <c r="D878" s="133"/>
      <c r="E878" s="129"/>
      <c r="F878" s="124"/>
      <c r="G878" s="124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  <c r="AA878" s="109"/>
    </row>
    <row r="879" spans="1:27" ht="19.399999999999999" customHeight="1" x14ac:dyDescent="0.35">
      <c r="A879" s="121"/>
      <c r="B879" s="121"/>
      <c r="C879" s="121"/>
      <c r="D879" s="133"/>
      <c r="E879" s="129"/>
      <c r="F879" s="124"/>
      <c r="G879" s="124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  <c r="AA879" s="109"/>
    </row>
    <row r="880" spans="1:27" ht="19.399999999999999" customHeight="1" x14ac:dyDescent="0.35">
      <c r="A880" s="121"/>
      <c r="B880" s="121"/>
      <c r="C880" s="121"/>
      <c r="D880" s="133"/>
      <c r="E880" s="129"/>
      <c r="F880" s="124"/>
      <c r="G880" s="124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  <c r="AA880" s="109"/>
    </row>
    <row r="881" spans="1:27" ht="19.399999999999999" customHeight="1" x14ac:dyDescent="0.35">
      <c r="A881" s="121"/>
      <c r="B881" s="121"/>
      <c r="C881" s="121"/>
      <c r="D881" s="133"/>
      <c r="E881" s="129"/>
      <c r="F881" s="124"/>
      <c r="G881" s="124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  <c r="AA881" s="109"/>
    </row>
    <row r="882" spans="1:27" ht="19.399999999999999" customHeight="1" x14ac:dyDescent="0.35">
      <c r="A882" s="121"/>
      <c r="B882" s="121"/>
      <c r="C882" s="121"/>
      <c r="D882" s="133"/>
      <c r="E882" s="129"/>
      <c r="F882" s="124"/>
      <c r="G882" s="124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  <c r="AA882" s="109"/>
    </row>
    <row r="883" spans="1:27" ht="19.399999999999999" customHeight="1" x14ac:dyDescent="0.35">
      <c r="A883" s="121"/>
      <c r="B883" s="121"/>
      <c r="C883" s="121"/>
      <c r="D883" s="133"/>
      <c r="E883" s="129"/>
      <c r="F883" s="124"/>
      <c r="G883" s="124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  <c r="AA883" s="109"/>
    </row>
    <row r="884" spans="1:27" ht="19.399999999999999" customHeight="1" x14ac:dyDescent="0.35">
      <c r="A884" s="121"/>
      <c r="B884" s="121"/>
      <c r="C884" s="121"/>
      <c r="D884" s="133"/>
      <c r="E884" s="129"/>
      <c r="F884" s="124"/>
      <c r="G884" s="124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  <c r="AA884" s="109"/>
    </row>
    <row r="885" spans="1:27" ht="19.399999999999999" customHeight="1" x14ac:dyDescent="0.35">
      <c r="A885" s="121"/>
      <c r="B885" s="121"/>
      <c r="C885" s="121"/>
      <c r="D885" s="133"/>
      <c r="E885" s="129"/>
      <c r="F885" s="124"/>
      <c r="G885" s="124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  <c r="AA885" s="109"/>
    </row>
    <row r="886" spans="1:27" ht="19.399999999999999" customHeight="1" x14ac:dyDescent="0.35">
      <c r="A886" s="121"/>
      <c r="B886" s="121"/>
      <c r="C886" s="121"/>
      <c r="D886" s="133"/>
      <c r="E886" s="129"/>
      <c r="F886" s="124"/>
      <c r="G886" s="124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  <c r="AA886" s="109"/>
    </row>
    <row r="887" spans="1:27" ht="19.399999999999999" customHeight="1" x14ac:dyDescent="0.35">
      <c r="A887" s="121"/>
      <c r="B887" s="121"/>
      <c r="C887" s="121"/>
      <c r="D887" s="133"/>
      <c r="E887" s="129"/>
      <c r="F887" s="124"/>
      <c r="G887" s="124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  <c r="AA887" s="109"/>
    </row>
    <row r="888" spans="1:27" ht="19.399999999999999" customHeight="1" x14ac:dyDescent="0.35">
      <c r="A888" s="121"/>
      <c r="B888" s="121"/>
      <c r="C888" s="121"/>
      <c r="D888" s="133"/>
      <c r="E888" s="129"/>
      <c r="F888" s="124"/>
      <c r="G888" s="124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  <c r="AA888" s="109"/>
    </row>
    <row r="889" spans="1:27" ht="19.399999999999999" customHeight="1" x14ac:dyDescent="0.35">
      <c r="A889" s="121"/>
      <c r="B889" s="121"/>
      <c r="C889" s="121"/>
      <c r="D889" s="133"/>
      <c r="E889" s="129"/>
      <c r="F889" s="124"/>
      <c r="G889" s="124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  <c r="AA889" s="109"/>
    </row>
    <row r="890" spans="1:27" ht="19.399999999999999" customHeight="1" x14ac:dyDescent="0.35">
      <c r="A890" s="121"/>
      <c r="B890" s="121"/>
      <c r="C890" s="121"/>
      <c r="D890" s="133"/>
      <c r="E890" s="129"/>
      <c r="F890" s="124"/>
      <c r="G890" s="124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  <c r="AA890" s="109"/>
    </row>
    <row r="891" spans="1:27" ht="19.399999999999999" customHeight="1" x14ac:dyDescent="0.35">
      <c r="A891" s="121"/>
      <c r="B891" s="121"/>
      <c r="C891" s="121"/>
      <c r="D891" s="133"/>
      <c r="E891" s="129"/>
      <c r="F891" s="124"/>
      <c r="G891" s="124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  <c r="AA891" s="109"/>
    </row>
    <row r="892" spans="1:27" ht="19.399999999999999" customHeight="1" x14ac:dyDescent="0.35">
      <c r="A892" s="121"/>
      <c r="B892" s="121"/>
      <c r="C892" s="121"/>
      <c r="D892" s="133"/>
      <c r="E892" s="129"/>
      <c r="F892" s="124"/>
      <c r="G892" s="124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  <c r="AA892" s="109"/>
    </row>
    <row r="893" spans="1:27" ht="19.399999999999999" customHeight="1" x14ac:dyDescent="0.35">
      <c r="A893" s="121"/>
      <c r="B893" s="121"/>
      <c r="C893" s="121"/>
      <c r="D893" s="133"/>
      <c r="E893" s="129"/>
      <c r="F893" s="124"/>
      <c r="G893" s="124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  <c r="AA893" s="109"/>
    </row>
    <row r="894" spans="1:27" ht="19.399999999999999" customHeight="1" x14ac:dyDescent="0.35">
      <c r="A894" s="121"/>
      <c r="B894" s="121"/>
      <c r="C894" s="121"/>
      <c r="D894" s="133"/>
      <c r="E894" s="129"/>
      <c r="F894" s="124"/>
      <c r="G894" s="124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  <c r="AA894" s="109"/>
    </row>
    <row r="895" spans="1:27" ht="19.399999999999999" customHeight="1" x14ac:dyDescent="0.35">
      <c r="A895" s="121"/>
      <c r="B895" s="121"/>
      <c r="C895" s="121"/>
      <c r="D895" s="133"/>
      <c r="E895" s="129"/>
      <c r="F895" s="124"/>
      <c r="G895" s="124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  <c r="AA895" s="109"/>
    </row>
    <row r="896" spans="1:27" ht="19.399999999999999" customHeight="1" x14ac:dyDescent="0.35">
      <c r="A896" s="121"/>
      <c r="B896" s="121"/>
      <c r="C896" s="121"/>
      <c r="D896" s="133"/>
      <c r="E896" s="129"/>
      <c r="F896" s="124"/>
      <c r="G896" s="124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  <c r="AA896" s="109"/>
    </row>
    <row r="897" spans="1:27" ht="19.399999999999999" customHeight="1" x14ac:dyDescent="0.35">
      <c r="A897" s="121"/>
      <c r="B897" s="121"/>
      <c r="C897" s="121"/>
      <c r="D897" s="133"/>
      <c r="E897" s="129"/>
      <c r="F897" s="124"/>
      <c r="G897" s="124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  <c r="AA897" s="109"/>
    </row>
    <row r="898" spans="1:27" ht="19.399999999999999" customHeight="1" x14ac:dyDescent="0.35">
      <c r="A898" s="121"/>
      <c r="B898" s="121"/>
      <c r="C898" s="121"/>
      <c r="D898" s="133"/>
      <c r="E898" s="129"/>
      <c r="F898" s="124"/>
      <c r="G898" s="124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  <c r="AA898" s="109"/>
    </row>
    <row r="899" spans="1:27" ht="19.399999999999999" customHeight="1" x14ac:dyDescent="0.35">
      <c r="A899" s="121"/>
      <c r="B899" s="121"/>
      <c r="C899" s="121"/>
      <c r="D899" s="133"/>
      <c r="E899" s="129"/>
      <c r="F899" s="124"/>
      <c r="G899" s="124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  <c r="AA899" s="109"/>
    </row>
    <row r="900" spans="1:27" ht="19.399999999999999" customHeight="1" x14ac:dyDescent="0.35">
      <c r="A900" s="121"/>
      <c r="B900" s="121"/>
      <c r="C900" s="121"/>
      <c r="D900" s="133"/>
      <c r="E900" s="129"/>
      <c r="F900" s="124"/>
      <c r="G900" s="124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  <c r="AA900" s="109"/>
    </row>
    <row r="901" spans="1:27" ht="19.399999999999999" customHeight="1" x14ac:dyDescent="0.35">
      <c r="A901" s="121"/>
      <c r="B901" s="121"/>
      <c r="C901" s="121"/>
      <c r="D901" s="133"/>
      <c r="E901" s="129"/>
      <c r="F901" s="124"/>
      <c r="G901" s="124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  <c r="AA901" s="109"/>
    </row>
    <row r="902" spans="1:27" ht="19.399999999999999" customHeight="1" x14ac:dyDescent="0.35">
      <c r="A902" s="121"/>
      <c r="B902" s="121"/>
      <c r="C902" s="121"/>
      <c r="D902" s="133"/>
      <c r="E902" s="129"/>
      <c r="F902" s="124"/>
      <c r="G902" s="124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  <c r="AA902" s="109"/>
    </row>
    <row r="903" spans="1:27" ht="19.399999999999999" customHeight="1" x14ac:dyDescent="0.35">
      <c r="A903" s="121"/>
      <c r="B903" s="121"/>
      <c r="C903" s="121"/>
      <c r="D903" s="133"/>
      <c r="E903" s="129"/>
      <c r="F903" s="124"/>
      <c r="G903" s="124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  <c r="AA903" s="109"/>
    </row>
    <row r="904" spans="1:27" ht="19.399999999999999" customHeight="1" x14ac:dyDescent="0.35">
      <c r="A904" s="121"/>
      <c r="B904" s="121"/>
      <c r="C904" s="121"/>
      <c r="D904" s="133"/>
      <c r="E904" s="129"/>
      <c r="F904" s="124"/>
      <c r="G904" s="124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  <c r="AA904" s="109"/>
    </row>
    <row r="905" spans="1:27" ht="19.399999999999999" customHeight="1" x14ac:dyDescent="0.35">
      <c r="A905" s="121"/>
      <c r="B905" s="121"/>
      <c r="C905" s="121"/>
      <c r="D905" s="133"/>
      <c r="E905" s="129"/>
      <c r="F905" s="124"/>
      <c r="G905" s="124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  <c r="AA905" s="109"/>
    </row>
    <row r="906" spans="1:27" ht="19.399999999999999" customHeight="1" x14ac:dyDescent="0.35">
      <c r="A906" s="121"/>
      <c r="B906" s="121"/>
      <c r="C906" s="121"/>
      <c r="D906" s="133"/>
      <c r="E906" s="129"/>
      <c r="F906" s="124"/>
      <c r="G906" s="124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  <c r="AA906" s="109"/>
    </row>
    <row r="907" spans="1:27" ht="19.399999999999999" customHeight="1" x14ac:dyDescent="0.35">
      <c r="A907" s="121"/>
      <c r="B907" s="121"/>
      <c r="C907" s="121"/>
      <c r="D907" s="133"/>
      <c r="E907" s="129"/>
      <c r="F907" s="124"/>
      <c r="G907" s="124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  <c r="AA907" s="109"/>
    </row>
    <row r="908" spans="1:27" ht="19.399999999999999" customHeight="1" x14ac:dyDescent="0.35">
      <c r="A908" s="121"/>
      <c r="B908" s="121"/>
      <c r="C908" s="121"/>
      <c r="D908" s="133"/>
      <c r="E908" s="129"/>
      <c r="F908" s="124"/>
      <c r="G908" s="124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  <c r="AA908" s="109"/>
    </row>
    <row r="909" spans="1:27" ht="19.399999999999999" customHeight="1" x14ac:dyDescent="0.35">
      <c r="A909" s="121"/>
      <c r="B909" s="121"/>
      <c r="C909" s="121"/>
      <c r="D909" s="133"/>
      <c r="E909" s="129"/>
      <c r="F909" s="124"/>
      <c r="G909" s="124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  <c r="AA909" s="109"/>
    </row>
    <row r="910" spans="1:27" ht="19.399999999999999" customHeight="1" x14ac:dyDescent="0.35">
      <c r="A910" s="121"/>
      <c r="B910" s="121"/>
      <c r="C910" s="121"/>
      <c r="D910" s="133"/>
      <c r="E910" s="129"/>
      <c r="F910" s="124"/>
      <c r="G910" s="124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  <c r="AA910" s="109"/>
    </row>
    <row r="911" spans="1:27" ht="19.399999999999999" customHeight="1" x14ac:dyDescent="0.35">
      <c r="A911" s="121"/>
      <c r="B911" s="121"/>
      <c r="C911" s="121"/>
      <c r="D911" s="133"/>
      <c r="E911" s="129"/>
      <c r="F911" s="124"/>
      <c r="G911" s="124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  <c r="AA911" s="109"/>
    </row>
    <row r="912" spans="1:27" ht="19.399999999999999" customHeight="1" x14ac:dyDescent="0.35">
      <c r="A912" s="121"/>
      <c r="B912" s="121"/>
      <c r="C912" s="121"/>
      <c r="D912" s="133"/>
      <c r="E912" s="129"/>
      <c r="F912" s="124"/>
      <c r="G912" s="124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  <c r="AA912" s="109"/>
    </row>
    <row r="913" spans="1:27" ht="19.399999999999999" customHeight="1" x14ac:dyDescent="0.35">
      <c r="A913" s="121"/>
      <c r="B913" s="121"/>
      <c r="C913" s="121"/>
      <c r="D913" s="133"/>
      <c r="E913" s="129"/>
      <c r="F913" s="124"/>
      <c r="G913" s="124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  <c r="AA913" s="109"/>
    </row>
    <row r="914" spans="1:27" ht="19.399999999999999" customHeight="1" x14ac:dyDescent="0.35">
      <c r="A914" s="121"/>
      <c r="B914" s="121"/>
      <c r="C914" s="121"/>
      <c r="D914" s="133"/>
      <c r="E914" s="129"/>
      <c r="F914" s="124"/>
      <c r="G914" s="124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  <c r="AA914" s="109"/>
    </row>
    <row r="915" spans="1:27" ht="19.399999999999999" customHeight="1" x14ac:dyDescent="0.35">
      <c r="A915" s="121"/>
      <c r="B915" s="121"/>
      <c r="C915" s="121"/>
      <c r="D915" s="133"/>
      <c r="E915" s="129"/>
      <c r="F915" s="124"/>
      <c r="G915" s="124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  <c r="AA915" s="109"/>
    </row>
    <row r="916" spans="1:27" ht="19.399999999999999" customHeight="1" x14ac:dyDescent="0.35">
      <c r="A916" s="121"/>
      <c r="B916" s="121"/>
      <c r="C916" s="121"/>
      <c r="D916" s="133"/>
      <c r="E916" s="129"/>
      <c r="F916" s="124"/>
      <c r="G916" s="124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  <c r="AA916" s="109"/>
    </row>
    <row r="917" spans="1:27" ht="19.399999999999999" customHeight="1" x14ac:dyDescent="0.35">
      <c r="A917" s="121"/>
      <c r="B917" s="121"/>
      <c r="C917" s="121"/>
      <c r="D917" s="133"/>
      <c r="E917" s="129"/>
      <c r="F917" s="124"/>
      <c r="G917" s="124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  <c r="AA917" s="109"/>
    </row>
    <row r="918" spans="1:27" ht="19.399999999999999" customHeight="1" x14ac:dyDescent="0.35">
      <c r="A918" s="121"/>
      <c r="B918" s="121"/>
      <c r="C918" s="121"/>
      <c r="D918" s="133"/>
      <c r="E918" s="129"/>
      <c r="F918" s="124"/>
      <c r="G918" s="124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  <c r="AA918" s="109"/>
    </row>
    <row r="919" spans="1:27" ht="19.399999999999999" customHeight="1" x14ac:dyDescent="0.35">
      <c r="A919" s="121"/>
      <c r="B919" s="121"/>
      <c r="C919" s="121"/>
      <c r="D919" s="133"/>
      <c r="E919" s="129"/>
      <c r="F919" s="124"/>
      <c r="G919" s="124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  <c r="AA919" s="109"/>
    </row>
    <row r="920" spans="1:27" ht="19.399999999999999" customHeight="1" x14ac:dyDescent="0.35">
      <c r="A920" s="121"/>
      <c r="B920" s="121"/>
      <c r="C920" s="121"/>
      <c r="D920" s="133"/>
      <c r="E920" s="129"/>
      <c r="F920" s="124"/>
      <c r="G920" s="124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  <c r="AA920" s="109"/>
    </row>
    <row r="921" spans="1:27" ht="19.399999999999999" customHeight="1" x14ac:dyDescent="0.35">
      <c r="A921" s="121"/>
      <c r="B921" s="121"/>
      <c r="C921" s="121"/>
      <c r="D921" s="133"/>
      <c r="E921" s="129"/>
      <c r="F921" s="124"/>
      <c r="G921" s="124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  <c r="AA921" s="109"/>
    </row>
    <row r="922" spans="1:27" ht="19.399999999999999" customHeight="1" x14ac:dyDescent="0.35">
      <c r="A922" s="121"/>
      <c r="B922" s="121"/>
      <c r="C922" s="121"/>
      <c r="D922" s="133"/>
      <c r="E922" s="129"/>
      <c r="F922" s="124"/>
      <c r="G922" s="124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  <c r="AA922" s="109"/>
    </row>
    <row r="923" spans="1:27" ht="19.399999999999999" customHeight="1" x14ac:dyDescent="0.35">
      <c r="A923" s="121"/>
      <c r="B923" s="121"/>
      <c r="C923" s="121"/>
      <c r="D923" s="133"/>
      <c r="E923" s="129"/>
      <c r="F923" s="124"/>
      <c r="G923" s="124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  <c r="AA923" s="109"/>
    </row>
    <row r="924" spans="1:27" ht="19.399999999999999" customHeight="1" x14ac:dyDescent="0.35">
      <c r="A924" s="121"/>
      <c r="B924" s="121"/>
      <c r="C924" s="121"/>
      <c r="D924" s="133"/>
      <c r="E924" s="129"/>
      <c r="F924" s="124"/>
      <c r="G924" s="124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  <c r="AA924" s="109"/>
    </row>
    <row r="925" spans="1:27" ht="19.399999999999999" customHeight="1" x14ac:dyDescent="0.35">
      <c r="A925" s="121"/>
      <c r="B925" s="121"/>
      <c r="C925" s="121"/>
      <c r="D925" s="133"/>
      <c r="E925" s="129"/>
      <c r="F925" s="124"/>
      <c r="G925" s="124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  <c r="AA925" s="109"/>
    </row>
    <row r="926" spans="1:27" ht="19.399999999999999" customHeight="1" x14ac:dyDescent="0.35">
      <c r="A926" s="121"/>
      <c r="B926" s="121"/>
      <c r="C926" s="121"/>
      <c r="D926" s="133"/>
      <c r="E926" s="129"/>
      <c r="F926" s="124"/>
      <c r="G926" s="124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  <c r="AA926" s="109"/>
    </row>
    <row r="927" spans="1:27" ht="19.399999999999999" customHeight="1" x14ac:dyDescent="0.35">
      <c r="A927" s="121"/>
      <c r="B927" s="121"/>
      <c r="C927" s="121"/>
      <c r="D927" s="133"/>
      <c r="E927" s="129"/>
      <c r="F927" s="124"/>
      <c r="G927" s="124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  <c r="AA927" s="109"/>
    </row>
    <row r="928" spans="1:27" ht="19.399999999999999" customHeight="1" x14ac:dyDescent="0.35">
      <c r="A928" s="121"/>
      <c r="B928" s="121"/>
      <c r="C928" s="121"/>
      <c r="D928" s="133"/>
      <c r="E928" s="129"/>
      <c r="F928" s="124"/>
      <c r="G928" s="124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  <c r="AA928" s="109"/>
    </row>
    <row r="929" spans="1:27" ht="19.399999999999999" customHeight="1" x14ac:dyDescent="0.35">
      <c r="A929" s="121"/>
      <c r="B929" s="121"/>
      <c r="C929" s="121"/>
      <c r="D929" s="133"/>
      <c r="E929" s="129"/>
      <c r="F929" s="124"/>
      <c r="G929" s="124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  <c r="AA929" s="109"/>
    </row>
    <row r="930" spans="1:27" ht="19.399999999999999" customHeight="1" x14ac:dyDescent="0.35">
      <c r="A930" s="121"/>
      <c r="B930" s="121"/>
      <c r="C930" s="121"/>
      <c r="D930" s="133"/>
      <c r="E930" s="129"/>
      <c r="F930" s="124"/>
      <c r="G930" s="124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  <c r="AA930" s="109"/>
    </row>
    <row r="931" spans="1:27" ht="19.399999999999999" customHeight="1" x14ac:dyDescent="0.35">
      <c r="A931" s="121"/>
      <c r="B931" s="121"/>
      <c r="C931" s="121"/>
      <c r="D931" s="133"/>
      <c r="E931" s="129"/>
      <c r="F931" s="124"/>
      <c r="G931" s="124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  <c r="AA931" s="109"/>
    </row>
    <row r="932" spans="1:27" ht="19.399999999999999" customHeight="1" x14ac:dyDescent="0.35">
      <c r="A932" s="121"/>
      <c r="B932" s="121"/>
      <c r="C932" s="121"/>
      <c r="D932" s="133"/>
      <c r="E932" s="129"/>
      <c r="F932" s="124"/>
      <c r="G932" s="124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  <c r="AA932" s="109"/>
    </row>
    <row r="933" spans="1:27" ht="19.399999999999999" customHeight="1" x14ac:dyDescent="0.35">
      <c r="A933" s="121"/>
      <c r="B933" s="121"/>
      <c r="C933" s="121"/>
      <c r="D933" s="133"/>
      <c r="E933" s="129"/>
      <c r="F933" s="124"/>
      <c r="G933" s="124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  <c r="AA933" s="109"/>
    </row>
    <row r="934" spans="1:27" ht="19.399999999999999" customHeight="1" x14ac:dyDescent="0.35">
      <c r="A934" s="121"/>
      <c r="B934" s="121"/>
      <c r="C934" s="121"/>
      <c r="D934" s="133"/>
      <c r="E934" s="129"/>
      <c r="F934" s="124"/>
      <c r="G934" s="124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  <c r="AA934" s="109"/>
    </row>
    <row r="935" spans="1:27" ht="19.399999999999999" customHeight="1" x14ac:dyDescent="0.35">
      <c r="A935" s="121"/>
      <c r="B935" s="121"/>
      <c r="C935" s="121"/>
      <c r="D935" s="133"/>
      <c r="E935" s="129"/>
      <c r="F935" s="124"/>
      <c r="G935" s="124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  <c r="AA935" s="109"/>
    </row>
    <row r="936" spans="1:27" ht="19.399999999999999" customHeight="1" x14ac:dyDescent="0.35">
      <c r="A936" s="121"/>
      <c r="B936" s="121"/>
      <c r="C936" s="121"/>
      <c r="D936" s="133"/>
      <c r="E936" s="129"/>
      <c r="F936" s="124"/>
      <c r="G936" s="124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  <c r="AA936" s="109"/>
    </row>
    <row r="937" spans="1:27" ht="19.399999999999999" customHeight="1" x14ac:dyDescent="0.35">
      <c r="A937" s="121"/>
      <c r="B937" s="121"/>
      <c r="C937" s="121"/>
      <c r="D937" s="133"/>
      <c r="E937" s="129"/>
      <c r="F937" s="124"/>
      <c r="G937" s="124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  <c r="AA937" s="109"/>
    </row>
    <row r="938" spans="1:27" ht="19.399999999999999" customHeight="1" x14ac:dyDescent="0.35">
      <c r="A938" s="121"/>
      <c r="B938" s="121"/>
      <c r="C938" s="121"/>
      <c r="D938" s="133"/>
      <c r="E938" s="129"/>
      <c r="F938" s="124"/>
      <c r="G938" s="124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  <c r="AA938" s="109"/>
    </row>
    <row r="939" spans="1:27" ht="19.399999999999999" customHeight="1" x14ac:dyDescent="0.35">
      <c r="A939" s="121"/>
      <c r="B939" s="121"/>
      <c r="C939" s="121"/>
      <c r="D939" s="133"/>
      <c r="E939" s="129"/>
      <c r="F939" s="124"/>
      <c r="G939" s="124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  <c r="AA939" s="109"/>
    </row>
    <row r="940" spans="1:27" ht="19.399999999999999" customHeight="1" x14ac:dyDescent="0.35">
      <c r="A940" s="121"/>
      <c r="B940" s="121"/>
      <c r="C940" s="121"/>
      <c r="D940" s="133"/>
      <c r="E940" s="129"/>
      <c r="F940" s="124"/>
      <c r="G940" s="124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  <c r="AA940" s="109"/>
    </row>
    <row r="941" spans="1:27" ht="19.399999999999999" customHeight="1" x14ac:dyDescent="0.35">
      <c r="A941" s="121"/>
      <c r="B941" s="121"/>
      <c r="C941" s="121"/>
      <c r="D941" s="133"/>
      <c r="E941" s="129"/>
      <c r="F941" s="124"/>
      <c r="G941" s="124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  <c r="AA941" s="109"/>
    </row>
    <row r="942" spans="1:27" ht="19.399999999999999" customHeight="1" x14ac:dyDescent="0.35">
      <c r="A942" s="121"/>
      <c r="B942" s="121"/>
      <c r="C942" s="121"/>
      <c r="D942" s="133"/>
      <c r="E942" s="129"/>
      <c r="F942" s="124"/>
      <c r="G942" s="124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  <c r="AA942" s="109"/>
    </row>
    <row r="943" spans="1:27" ht="19.399999999999999" customHeight="1" x14ac:dyDescent="0.35">
      <c r="A943" s="121"/>
      <c r="B943" s="121"/>
      <c r="C943" s="121"/>
      <c r="D943" s="133"/>
      <c r="E943" s="129"/>
      <c r="F943" s="124"/>
      <c r="G943" s="124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  <c r="AA943" s="109"/>
    </row>
    <row r="944" spans="1:27" ht="19.399999999999999" customHeight="1" x14ac:dyDescent="0.35">
      <c r="A944" s="121"/>
      <c r="B944" s="121"/>
      <c r="C944" s="121"/>
      <c r="D944" s="133"/>
      <c r="E944" s="129"/>
      <c r="F944" s="124"/>
      <c r="G944" s="124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  <c r="AA944" s="109"/>
    </row>
    <row r="945" spans="1:27" ht="19.399999999999999" customHeight="1" x14ac:dyDescent="0.35">
      <c r="A945" s="121"/>
      <c r="B945" s="121"/>
      <c r="C945" s="121"/>
      <c r="D945" s="133"/>
      <c r="E945" s="129"/>
      <c r="F945" s="124"/>
      <c r="G945" s="124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  <c r="AA945" s="109"/>
    </row>
    <row r="946" spans="1:27" ht="19.399999999999999" customHeight="1" x14ac:dyDescent="0.35">
      <c r="A946" s="121"/>
      <c r="B946" s="121"/>
      <c r="C946" s="121"/>
      <c r="D946" s="133"/>
      <c r="E946" s="129"/>
      <c r="F946" s="124"/>
      <c r="G946" s="124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  <c r="AA946" s="109"/>
    </row>
    <row r="947" spans="1:27" ht="19.399999999999999" customHeight="1" x14ac:dyDescent="0.35">
      <c r="A947" s="121"/>
      <c r="B947" s="121"/>
      <c r="C947" s="121"/>
      <c r="D947" s="133"/>
      <c r="E947" s="129"/>
      <c r="F947" s="124"/>
      <c r="G947" s="124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  <c r="AA947" s="109"/>
    </row>
    <row r="948" spans="1:27" ht="19.399999999999999" customHeight="1" x14ac:dyDescent="0.35">
      <c r="A948" s="121"/>
      <c r="B948" s="121"/>
      <c r="C948" s="121"/>
      <c r="D948" s="133"/>
      <c r="E948" s="129"/>
      <c r="F948" s="124"/>
      <c r="G948" s="124"/>
      <c r="H948" s="109"/>
      <c r="I948" s="109"/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  <c r="AA948" s="109"/>
    </row>
    <row r="949" spans="1:27" ht="19.399999999999999" customHeight="1" x14ac:dyDescent="0.35">
      <c r="A949" s="121"/>
      <c r="B949" s="121"/>
      <c r="C949" s="121"/>
      <c r="D949" s="133"/>
      <c r="E949" s="129"/>
      <c r="F949" s="124"/>
      <c r="G949" s="124"/>
      <c r="H949" s="109"/>
      <c r="I949" s="109"/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  <c r="AA949" s="109"/>
    </row>
    <row r="950" spans="1:27" ht="19.399999999999999" customHeight="1" x14ac:dyDescent="0.35">
      <c r="A950" s="121"/>
      <c r="B950" s="121"/>
      <c r="C950" s="121"/>
      <c r="D950" s="133"/>
      <c r="E950" s="129"/>
      <c r="F950" s="124"/>
      <c r="G950" s="124"/>
      <c r="H950" s="109"/>
      <c r="I950" s="109"/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  <c r="AA950" s="109"/>
    </row>
    <row r="951" spans="1:27" ht="19.399999999999999" customHeight="1" x14ac:dyDescent="0.35">
      <c r="A951" s="121"/>
      <c r="B951" s="121"/>
      <c r="C951" s="121"/>
      <c r="D951" s="133"/>
      <c r="E951" s="129"/>
      <c r="F951" s="124"/>
      <c r="G951" s="124"/>
      <c r="H951" s="109"/>
      <c r="I951" s="109"/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  <c r="AA951" s="109"/>
    </row>
    <row r="952" spans="1:27" ht="19.399999999999999" customHeight="1" x14ac:dyDescent="0.35">
      <c r="A952" s="121"/>
      <c r="B952" s="121"/>
      <c r="C952" s="121"/>
      <c r="D952" s="133"/>
      <c r="E952" s="129"/>
      <c r="F952" s="124"/>
      <c r="G952" s="124"/>
      <c r="H952" s="109"/>
      <c r="I952" s="109"/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  <c r="AA952" s="109"/>
    </row>
    <row r="953" spans="1:27" ht="19.399999999999999" customHeight="1" x14ac:dyDescent="0.35">
      <c r="A953" s="121"/>
      <c r="B953" s="121"/>
      <c r="C953" s="121"/>
      <c r="D953" s="133"/>
      <c r="E953" s="129"/>
      <c r="F953" s="124"/>
      <c r="G953" s="124"/>
      <c r="H953" s="109"/>
      <c r="I953" s="109"/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  <c r="AA953" s="109"/>
    </row>
    <row r="954" spans="1:27" ht="19.399999999999999" customHeight="1" x14ac:dyDescent="0.35">
      <c r="A954" s="121"/>
      <c r="B954" s="121"/>
      <c r="C954" s="121"/>
      <c r="D954" s="133"/>
      <c r="E954" s="129"/>
      <c r="F954" s="124"/>
      <c r="G954" s="124"/>
      <c r="H954" s="109"/>
      <c r="I954" s="109"/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  <c r="AA954" s="109"/>
    </row>
    <row r="955" spans="1:27" ht="19.399999999999999" customHeight="1" x14ac:dyDescent="0.35">
      <c r="A955" s="121"/>
      <c r="B955" s="121"/>
      <c r="C955" s="121"/>
      <c r="D955" s="133"/>
      <c r="E955" s="129"/>
      <c r="F955" s="124"/>
      <c r="G955" s="124"/>
      <c r="H955" s="109"/>
      <c r="I955" s="109"/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  <c r="AA955" s="109"/>
    </row>
    <row r="956" spans="1:27" ht="19.399999999999999" customHeight="1" x14ac:dyDescent="0.35">
      <c r="A956" s="121"/>
      <c r="B956" s="121"/>
      <c r="C956" s="121"/>
      <c r="D956" s="133"/>
      <c r="E956" s="129"/>
      <c r="F956" s="124"/>
      <c r="G956" s="124"/>
      <c r="H956" s="109"/>
      <c r="I956" s="109"/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  <c r="AA956" s="109"/>
    </row>
    <row r="957" spans="1:27" ht="19.399999999999999" customHeight="1" x14ac:dyDescent="0.35">
      <c r="A957" s="121"/>
      <c r="B957" s="121"/>
      <c r="C957" s="121"/>
      <c r="D957" s="133"/>
      <c r="E957" s="129"/>
      <c r="F957" s="124"/>
      <c r="G957" s="124"/>
      <c r="H957" s="109"/>
      <c r="I957" s="109"/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  <c r="AA957" s="109"/>
    </row>
    <row r="958" spans="1:27" ht="19.399999999999999" customHeight="1" x14ac:dyDescent="0.35">
      <c r="A958" s="121"/>
      <c r="B958" s="121"/>
      <c r="C958" s="121"/>
      <c r="D958" s="133"/>
      <c r="E958" s="129"/>
      <c r="F958" s="124"/>
      <c r="G958" s="124"/>
      <c r="H958" s="109"/>
      <c r="I958" s="109"/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  <c r="AA958" s="109"/>
    </row>
    <row r="959" spans="1:27" ht="19.399999999999999" customHeight="1" x14ac:dyDescent="0.35">
      <c r="A959" s="121"/>
      <c r="B959" s="121"/>
      <c r="C959" s="121"/>
      <c r="D959" s="133"/>
      <c r="E959" s="129"/>
      <c r="F959" s="124"/>
      <c r="G959" s="124"/>
      <c r="H959" s="109"/>
      <c r="I959" s="109"/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  <c r="AA959" s="109"/>
    </row>
    <row r="960" spans="1:27" ht="19.399999999999999" customHeight="1" x14ac:dyDescent="0.35">
      <c r="A960" s="121"/>
      <c r="B960" s="121"/>
      <c r="C960" s="121"/>
      <c r="D960" s="133"/>
      <c r="E960" s="129"/>
      <c r="F960" s="124"/>
      <c r="G960" s="124"/>
      <c r="H960" s="109"/>
      <c r="I960" s="109"/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  <c r="AA960" s="109"/>
    </row>
    <row r="961" spans="1:27" ht="19.399999999999999" customHeight="1" x14ac:dyDescent="0.35">
      <c r="A961" s="121"/>
      <c r="B961" s="121"/>
      <c r="C961" s="121"/>
      <c r="D961" s="133"/>
      <c r="E961" s="129"/>
      <c r="F961" s="124"/>
      <c r="G961" s="124"/>
      <c r="H961" s="109"/>
      <c r="I961" s="109"/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  <c r="AA961" s="109"/>
    </row>
    <row r="962" spans="1:27" ht="19.399999999999999" customHeight="1" x14ac:dyDescent="0.35">
      <c r="A962" s="121"/>
      <c r="B962" s="121"/>
      <c r="C962" s="121"/>
      <c r="D962" s="133"/>
      <c r="E962" s="129"/>
      <c r="F962" s="124"/>
      <c r="G962" s="124"/>
      <c r="H962" s="109"/>
      <c r="I962" s="109"/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  <c r="AA962" s="109"/>
    </row>
    <row r="963" spans="1:27" ht="19.399999999999999" customHeight="1" x14ac:dyDescent="0.35">
      <c r="A963" s="121"/>
      <c r="B963" s="121"/>
      <c r="C963" s="121"/>
      <c r="D963" s="133"/>
      <c r="E963" s="129"/>
      <c r="F963" s="124"/>
      <c r="G963" s="124"/>
      <c r="H963" s="109"/>
      <c r="I963" s="109"/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  <c r="AA963" s="109"/>
    </row>
    <row r="964" spans="1:27" ht="19.399999999999999" customHeight="1" x14ac:dyDescent="0.35">
      <c r="A964" s="121"/>
      <c r="B964" s="121"/>
      <c r="C964" s="121"/>
      <c r="D964" s="133"/>
      <c r="E964" s="129"/>
      <c r="F964" s="124"/>
      <c r="G964" s="124"/>
      <c r="H964" s="109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  <c r="AA964" s="109"/>
    </row>
    <row r="965" spans="1:27" ht="19.399999999999999" customHeight="1" x14ac:dyDescent="0.35">
      <c r="A965" s="121"/>
      <c r="B965" s="121"/>
      <c r="C965" s="121"/>
      <c r="D965" s="133"/>
      <c r="E965" s="129"/>
      <c r="F965" s="124"/>
      <c r="G965" s="124"/>
      <c r="H965" s="109"/>
      <c r="I965" s="109"/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  <c r="AA965" s="109"/>
    </row>
    <row r="966" spans="1:27" ht="19.399999999999999" customHeight="1" x14ac:dyDescent="0.35">
      <c r="A966" s="121"/>
      <c r="B966" s="121"/>
      <c r="C966" s="121"/>
      <c r="D966" s="133"/>
      <c r="E966" s="129"/>
      <c r="F966" s="124"/>
      <c r="G966" s="124"/>
      <c r="H966" s="109"/>
      <c r="I966" s="109"/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  <c r="AA966" s="109"/>
    </row>
    <row r="967" spans="1:27" ht="19.399999999999999" customHeight="1" x14ac:dyDescent="0.35">
      <c r="A967" s="121"/>
      <c r="B967" s="121"/>
      <c r="C967" s="121"/>
      <c r="D967" s="133"/>
      <c r="E967" s="129"/>
      <c r="F967" s="124"/>
      <c r="G967" s="124"/>
      <c r="H967" s="109"/>
      <c r="I967" s="109"/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  <c r="AA967" s="109"/>
    </row>
    <row r="968" spans="1:27" ht="19.399999999999999" customHeight="1" x14ac:dyDescent="0.35">
      <c r="A968" s="121"/>
      <c r="B968" s="121"/>
      <c r="C968" s="121"/>
      <c r="D968" s="133"/>
      <c r="E968" s="129"/>
      <c r="F968" s="124"/>
      <c r="G968" s="124"/>
      <c r="H968" s="109"/>
      <c r="I968" s="109"/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  <c r="AA968" s="109"/>
    </row>
    <row r="969" spans="1:27" ht="19.399999999999999" customHeight="1" x14ac:dyDescent="0.35">
      <c r="A969" s="121"/>
      <c r="B969" s="121"/>
      <c r="C969" s="121"/>
      <c r="D969" s="133"/>
      <c r="E969" s="129"/>
      <c r="F969" s="124"/>
      <c r="G969" s="124"/>
      <c r="H969" s="109"/>
      <c r="I969" s="109"/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  <c r="AA969" s="109"/>
    </row>
    <row r="970" spans="1:27" ht="19.399999999999999" customHeight="1" x14ac:dyDescent="0.35">
      <c r="A970" s="121"/>
      <c r="B970" s="121"/>
      <c r="C970" s="121"/>
      <c r="D970" s="133"/>
      <c r="E970" s="129"/>
      <c r="F970" s="124"/>
      <c r="G970" s="124"/>
      <c r="H970" s="109"/>
      <c r="I970" s="109"/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  <c r="AA970" s="109"/>
    </row>
    <row r="971" spans="1:27" ht="19.399999999999999" customHeight="1" x14ac:dyDescent="0.35">
      <c r="A971" s="121"/>
      <c r="B971" s="121"/>
      <c r="C971" s="121"/>
      <c r="D971" s="133"/>
      <c r="E971" s="129"/>
      <c r="F971" s="124"/>
      <c r="G971" s="124"/>
      <c r="H971" s="109"/>
      <c r="I971" s="109"/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  <c r="AA971" s="109"/>
    </row>
    <row r="972" spans="1:27" ht="19.399999999999999" customHeight="1" x14ac:dyDescent="0.35">
      <c r="A972" s="121"/>
      <c r="B972" s="121"/>
      <c r="C972" s="121"/>
      <c r="D972" s="133"/>
      <c r="E972" s="129"/>
      <c r="F972" s="124"/>
      <c r="G972" s="124"/>
      <c r="H972" s="109"/>
      <c r="I972" s="109"/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  <c r="AA972" s="109"/>
    </row>
    <row r="973" spans="1:27" ht="19.399999999999999" customHeight="1" x14ac:dyDescent="0.35">
      <c r="A973" s="121"/>
      <c r="B973" s="121"/>
      <c r="C973" s="121"/>
      <c r="D973" s="133"/>
      <c r="E973" s="129"/>
      <c r="F973" s="124"/>
      <c r="G973" s="124"/>
      <c r="H973" s="109"/>
      <c r="I973" s="109"/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  <c r="AA973" s="109"/>
    </row>
    <row r="974" spans="1:27" ht="19.399999999999999" customHeight="1" x14ac:dyDescent="0.35">
      <c r="A974" s="121"/>
      <c r="B974" s="121"/>
      <c r="C974" s="121"/>
      <c r="D974" s="133"/>
      <c r="E974" s="129"/>
      <c r="F974" s="124"/>
      <c r="G974" s="124"/>
      <c r="H974" s="109"/>
      <c r="I974" s="109"/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  <c r="AA974" s="109"/>
    </row>
    <row r="975" spans="1:27" ht="19.399999999999999" customHeight="1" x14ac:dyDescent="0.35">
      <c r="A975" s="121"/>
      <c r="B975" s="121"/>
      <c r="C975" s="121"/>
      <c r="D975" s="133"/>
      <c r="E975" s="129"/>
      <c r="F975" s="124"/>
      <c r="G975" s="124"/>
      <c r="H975" s="109"/>
      <c r="I975" s="109"/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  <c r="AA975" s="109"/>
    </row>
    <row r="976" spans="1:27" ht="19.399999999999999" customHeight="1" x14ac:dyDescent="0.35">
      <c r="A976" s="121"/>
      <c r="B976" s="121"/>
      <c r="C976" s="121"/>
      <c r="D976" s="133"/>
      <c r="E976" s="129"/>
      <c r="F976" s="124"/>
      <c r="G976" s="124"/>
      <c r="H976" s="109"/>
      <c r="I976" s="109"/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  <c r="AA976" s="109"/>
    </row>
    <row r="977" spans="1:27" ht="19.399999999999999" customHeight="1" x14ac:dyDescent="0.35">
      <c r="A977" s="121"/>
      <c r="B977" s="121"/>
      <c r="C977" s="121"/>
      <c r="D977" s="133"/>
      <c r="E977" s="129"/>
      <c r="F977" s="124"/>
      <c r="G977" s="124"/>
      <c r="H977" s="109"/>
      <c r="I977" s="109"/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  <c r="AA977" s="109"/>
    </row>
    <row r="978" spans="1:27" ht="19.399999999999999" customHeight="1" x14ac:dyDescent="0.35">
      <c r="A978" s="121"/>
      <c r="B978" s="121"/>
      <c r="C978" s="121"/>
      <c r="D978" s="133"/>
      <c r="E978" s="129"/>
      <c r="F978" s="124"/>
      <c r="G978" s="124"/>
      <c r="H978" s="109"/>
      <c r="I978" s="109"/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  <c r="AA978" s="109"/>
    </row>
    <row r="979" spans="1:27" ht="19.399999999999999" customHeight="1" x14ac:dyDescent="0.35">
      <c r="A979" s="121"/>
      <c r="B979" s="121"/>
      <c r="C979" s="121"/>
      <c r="D979" s="133"/>
      <c r="E979" s="129"/>
      <c r="F979" s="124"/>
      <c r="G979" s="124"/>
      <c r="H979" s="109"/>
      <c r="I979" s="109"/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  <c r="AA979" s="109"/>
    </row>
    <row r="980" spans="1:27" ht="19.399999999999999" customHeight="1" x14ac:dyDescent="0.35">
      <c r="A980" s="121"/>
      <c r="B980" s="121"/>
      <c r="C980" s="121"/>
      <c r="D980" s="133"/>
      <c r="E980" s="129"/>
      <c r="F980" s="124"/>
      <c r="G980" s="124"/>
      <c r="H980" s="109"/>
      <c r="I980" s="109"/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  <c r="AA980" s="109"/>
    </row>
    <row r="981" spans="1:27" ht="19.399999999999999" customHeight="1" x14ac:dyDescent="0.35">
      <c r="A981" s="121"/>
      <c r="B981" s="121"/>
      <c r="C981" s="121"/>
      <c r="D981" s="133"/>
      <c r="E981" s="129"/>
      <c r="F981" s="124"/>
      <c r="G981" s="124"/>
      <c r="H981" s="109"/>
      <c r="I981" s="109"/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  <c r="AA981" s="109"/>
    </row>
    <row r="982" spans="1:27" ht="19.399999999999999" customHeight="1" x14ac:dyDescent="0.35">
      <c r="A982" s="121"/>
      <c r="B982" s="121"/>
      <c r="C982" s="121"/>
      <c r="D982" s="133"/>
      <c r="E982" s="129"/>
      <c r="F982" s="124"/>
      <c r="G982" s="124"/>
      <c r="H982" s="109"/>
      <c r="I982" s="109"/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  <c r="AA982" s="109"/>
    </row>
    <row r="983" spans="1:27" ht="19.399999999999999" customHeight="1" x14ac:dyDescent="0.35">
      <c r="A983" s="121"/>
      <c r="B983" s="121"/>
      <c r="C983" s="121"/>
      <c r="D983" s="133"/>
      <c r="E983" s="129"/>
      <c r="F983" s="124"/>
      <c r="G983" s="124"/>
      <c r="H983" s="109"/>
      <c r="I983" s="109"/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  <c r="AA983" s="109"/>
    </row>
    <row r="984" spans="1:27" ht="19.399999999999999" customHeight="1" x14ac:dyDescent="0.35">
      <c r="A984" s="121"/>
      <c r="B984" s="121"/>
      <c r="C984" s="121"/>
      <c r="D984" s="133"/>
      <c r="E984" s="129"/>
      <c r="F984" s="124"/>
      <c r="G984" s="124"/>
      <c r="H984" s="109"/>
      <c r="I984" s="109"/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  <c r="AA984" s="109"/>
    </row>
    <row r="985" spans="1:27" ht="19.399999999999999" customHeight="1" x14ac:dyDescent="0.35">
      <c r="A985" s="121"/>
      <c r="B985" s="121"/>
      <c r="C985" s="121"/>
      <c r="D985" s="133"/>
      <c r="E985" s="129"/>
      <c r="F985" s="124"/>
      <c r="G985" s="124"/>
      <c r="H985" s="109"/>
      <c r="I985" s="109"/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  <c r="AA985" s="109"/>
    </row>
    <row r="986" spans="1:27" ht="19.399999999999999" customHeight="1" x14ac:dyDescent="0.35">
      <c r="A986" s="121"/>
      <c r="B986" s="121"/>
      <c r="C986" s="121"/>
      <c r="D986" s="133"/>
      <c r="E986" s="129"/>
      <c r="F986" s="124"/>
      <c r="G986" s="124"/>
      <c r="H986" s="109"/>
      <c r="I986" s="109"/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  <c r="AA986" s="109"/>
    </row>
    <row r="987" spans="1:27" ht="19.399999999999999" customHeight="1" x14ac:dyDescent="0.35">
      <c r="A987" s="121"/>
      <c r="B987" s="121"/>
      <c r="C987" s="121"/>
      <c r="D987" s="133"/>
      <c r="E987" s="129"/>
      <c r="F987" s="124"/>
      <c r="G987" s="124"/>
      <c r="H987" s="109"/>
      <c r="I987" s="109"/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  <c r="AA987" s="109"/>
    </row>
    <row r="988" spans="1:27" ht="19.399999999999999" customHeight="1" x14ac:dyDescent="0.35">
      <c r="A988" s="121"/>
      <c r="B988" s="121"/>
      <c r="C988" s="121"/>
      <c r="D988" s="133"/>
      <c r="E988" s="129"/>
      <c r="F988" s="124"/>
      <c r="G988" s="124"/>
      <c r="H988" s="109"/>
      <c r="I988" s="109"/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  <c r="AA988" s="109"/>
    </row>
    <row r="989" spans="1:27" ht="19.399999999999999" customHeight="1" x14ac:dyDescent="0.35">
      <c r="A989" s="121"/>
      <c r="B989" s="121"/>
      <c r="C989" s="121"/>
      <c r="D989" s="133"/>
      <c r="E989" s="129"/>
      <c r="F989" s="124"/>
      <c r="G989" s="124"/>
      <c r="H989" s="109"/>
      <c r="I989" s="109"/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  <c r="AA989" s="109"/>
    </row>
    <row r="990" spans="1:27" ht="19.399999999999999" customHeight="1" x14ac:dyDescent="0.35">
      <c r="A990" s="121"/>
      <c r="B990" s="121"/>
      <c r="C990" s="121"/>
      <c r="D990" s="133"/>
      <c r="E990" s="129"/>
      <c r="F990" s="124"/>
      <c r="G990" s="124"/>
      <c r="H990" s="109"/>
      <c r="I990" s="109"/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  <c r="AA990" s="109"/>
    </row>
    <row r="991" spans="1:27" ht="19.399999999999999" customHeight="1" x14ac:dyDescent="0.35">
      <c r="A991" s="121"/>
      <c r="B991" s="121"/>
      <c r="C991" s="121"/>
      <c r="D991" s="133"/>
      <c r="E991" s="129"/>
      <c r="F991" s="124"/>
      <c r="G991" s="124"/>
      <c r="H991" s="109"/>
      <c r="I991" s="109"/>
      <c r="J991" s="109"/>
      <c r="K991" s="109"/>
      <c r="L991" s="109"/>
      <c r="M991" s="109"/>
      <c r="N991" s="109"/>
      <c r="O991" s="109"/>
      <c r="P991" s="109"/>
      <c r="Q991" s="109"/>
      <c r="R991" s="109"/>
      <c r="S991" s="109"/>
      <c r="T991" s="109"/>
      <c r="U991" s="109"/>
      <c r="V991" s="109"/>
      <c r="W991" s="109"/>
      <c r="X991" s="109"/>
      <c r="Y991" s="109"/>
      <c r="Z991" s="109"/>
      <c r="AA991" s="109"/>
    </row>
    <row r="992" spans="1:27" ht="19.399999999999999" customHeight="1" x14ac:dyDescent="0.35">
      <c r="A992" s="121"/>
      <c r="B992" s="121"/>
      <c r="C992" s="121"/>
      <c r="D992" s="133"/>
      <c r="E992" s="129"/>
      <c r="F992" s="124"/>
      <c r="G992" s="124"/>
      <c r="H992" s="109"/>
      <c r="I992" s="109"/>
      <c r="J992" s="109"/>
      <c r="K992" s="109"/>
      <c r="L992" s="109"/>
      <c r="M992" s="109"/>
      <c r="N992" s="109"/>
      <c r="O992" s="109"/>
      <c r="P992" s="109"/>
      <c r="Q992" s="109"/>
      <c r="R992" s="109"/>
      <c r="S992" s="109"/>
      <c r="T992" s="109"/>
      <c r="U992" s="109"/>
      <c r="V992" s="109"/>
      <c r="W992" s="109"/>
      <c r="X992" s="109"/>
      <c r="Y992" s="109"/>
      <c r="Z992" s="109"/>
      <c r="AA992" s="109"/>
    </row>
    <row r="993" spans="1:27" ht="19.399999999999999" customHeight="1" x14ac:dyDescent="0.35">
      <c r="A993" s="121"/>
      <c r="B993" s="121"/>
      <c r="C993" s="121"/>
      <c r="D993" s="133"/>
      <c r="E993" s="129"/>
      <c r="F993" s="124"/>
      <c r="G993" s="124"/>
      <c r="H993" s="109"/>
      <c r="I993" s="109"/>
      <c r="J993" s="109"/>
      <c r="K993" s="109"/>
      <c r="L993" s="109"/>
      <c r="M993" s="109"/>
      <c r="N993" s="109"/>
      <c r="O993" s="109"/>
      <c r="P993" s="109"/>
      <c r="Q993" s="109"/>
      <c r="R993" s="109"/>
      <c r="S993" s="109"/>
      <c r="T993" s="109"/>
      <c r="U993" s="109"/>
      <c r="V993" s="109"/>
      <c r="W993" s="109"/>
      <c r="X993" s="109"/>
      <c r="Y993" s="109"/>
      <c r="Z993" s="109"/>
      <c r="AA993" s="109"/>
    </row>
    <row r="994" spans="1:27" ht="19.399999999999999" customHeight="1" x14ac:dyDescent="0.35">
      <c r="A994" s="121"/>
      <c r="B994" s="121"/>
      <c r="C994" s="121"/>
      <c r="D994" s="133"/>
      <c r="E994" s="129"/>
      <c r="F994" s="124"/>
      <c r="G994" s="124"/>
      <c r="H994" s="109"/>
      <c r="I994" s="109"/>
      <c r="J994" s="109"/>
      <c r="K994" s="109"/>
      <c r="L994" s="109"/>
      <c r="M994" s="109"/>
      <c r="N994" s="109"/>
      <c r="O994" s="109"/>
      <c r="P994" s="109"/>
      <c r="Q994" s="109"/>
      <c r="R994" s="109"/>
      <c r="S994" s="109"/>
      <c r="T994" s="109"/>
      <c r="U994" s="109"/>
      <c r="V994" s="109"/>
      <c r="W994" s="109"/>
      <c r="X994" s="109"/>
      <c r="Y994" s="109"/>
      <c r="Z994" s="109"/>
      <c r="AA994" s="109"/>
    </row>
    <row r="995" spans="1:27" ht="19.399999999999999" customHeight="1" x14ac:dyDescent="0.35">
      <c r="A995" s="121"/>
      <c r="B995" s="121"/>
      <c r="C995" s="121"/>
      <c r="D995" s="133"/>
      <c r="E995" s="129"/>
      <c r="F995" s="124"/>
      <c r="G995" s="124"/>
      <c r="H995" s="109"/>
      <c r="I995" s="109"/>
      <c r="J995" s="109"/>
      <c r="K995" s="109"/>
      <c r="L995" s="109"/>
      <c r="M995" s="109"/>
      <c r="N995" s="109"/>
      <c r="O995" s="109"/>
      <c r="P995" s="109"/>
      <c r="Q995" s="109"/>
      <c r="R995" s="109"/>
      <c r="S995" s="109"/>
      <c r="T995" s="109"/>
      <c r="U995" s="109"/>
      <c r="V995" s="109"/>
      <c r="W995" s="109"/>
      <c r="X995" s="109"/>
      <c r="Y995" s="109"/>
      <c r="Z995" s="109"/>
      <c r="AA995" s="109"/>
    </row>
    <row r="996" spans="1:27" ht="19.399999999999999" customHeight="1" x14ac:dyDescent="0.35">
      <c r="A996" s="121"/>
      <c r="B996" s="121"/>
      <c r="C996" s="121"/>
      <c r="D996" s="133"/>
      <c r="E996" s="129"/>
      <c r="F996" s="124"/>
      <c r="G996" s="124"/>
      <c r="H996" s="109"/>
      <c r="I996" s="109"/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  <c r="V996" s="109"/>
      <c r="W996" s="109"/>
      <c r="X996" s="109"/>
      <c r="Y996" s="109"/>
      <c r="Z996" s="109"/>
      <c r="AA996" s="109"/>
    </row>
    <row r="997" spans="1:27" ht="19.399999999999999" customHeight="1" x14ac:dyDescent="0.35">
      <c r="A997" s="121"/>
      <c r="B997" s="121"/>
      <c r="C997" s="121"/>
      <c r="D997" s="133"/>
      <c r="E997" s="129"/>
      <c r="F997" s="124"/>
      <c r="G997" s="124"/>
      <c r="H997" s="109"/>
      <c r="I997" s="109"/>
      <c r="J997" s="109"/>
      <c r="K997" s="109"/>
      <c r="L997" s="109"/>
      <c r="M997" s="109"/>
      <c r="N997" s="109"/>
      <c r="O997" s="109"/>
      <c r="P997" s="109"/>
      <c r="Q997" s="109"/>
      <c r="R997" s="109"/>
      <c r="S997" s="109"/>
      <c r="T997" s="109"/>
      <c r="U997" s="109"/>
      <c r="V997" s="109"/>
      <c r="W997" s="109"/>
      <c r="X997" s="109"/>
      <c r="Y997" s="109"/>
      <c r="Z997" s="109"/>
      <c r="AA997" s="109"/>
    </row>
    <row r="998" spans="1:27" ht="19.399999999999999" customHeight="1" x14ac:dyDescent="0.35">
      <c r="A998" s="121"/>
      <c r="B998" s="121"/>
      <c r="C998" s="121"/>
      <c r="D998" s="133"/>
      <c r="E998" s="129"/>
      <c r="F998" s="124"/>
      <c r="G998" s="124"/>
      <c r="H998" s="109"/>
      <c r="I998" s="109"/>
      <c r="J998" s="109"/>
      <c r="K998" s="109"/>
      <c r="L998" s="109"/>
      <c r="M998" s="109"/>
      <c r="N998" s="109"/>
      <c r="O998" s="109"/>
      <c r="P998" s="109"/>
      <c r="Q998" s="109"/>
      <c r="R998" s="109"/>
      <c r="S998" s="109"/>
      <c r="T998" s="109"/>
      <c r="U998" s="109"/>
      <c r="V998" s="109"/>
      <c r="W998" s="109"/>
      <c r="X998" s="109"/>
      <c r="Y998" s="109"/>
      <c r="Z998" s="109"/>
      <c r="AA998" s="109"/>
    </row>
    <row r="999" spans="1:27" ht="19.399999999999999" customHeight="1" x14ac:dyDescent="0.35">
      <c r="A999" s="121"/>
      <c r="B999" s="121"/>
      <c r="C999" s="121"/>
      <c r="D999" s="133"/>
      <c r="E999" s="129"/>
      <c r="F999" s="124"/>
      <c r="G999" s="124"/>
      <c r="H999" s="109"/>
      <c r="I999" s="109"/>
      <c r="J999" s="109"/>
      <c r="K999" s="109"/>
      <c r="L999" s="109"/>
      <c r="M999" s="109"/>
      <c r="N999" s="109"/>
      <c r="O999" s="109"/>
      <c r="P999" s="109"/>
      <c r="Q999" s="109"/>
      <c r="R999" s="109"/>
      <c r="S999" s="109"/>
      <c r="T999" s="109"/>
      <c r="U999" s="109"/>
      <c r="V999" s="109"/>
      <c r="W999" s="109"/>
      <c r="X999" s="109"/>
      <c r="Y999" s="109"/>
      <c r="Z999" s="109"/>
      <c r="AA999" s="109"/>
    </row>
    <row r="1000" spans="1:27" ht="19.399999999999999" customHeight="1" x14ac:dyDescent="0.35">
      <c r="A1000" s="121"/>
      <c r="B1000" s="121"/>
      <c r="C1000" s="121"/>
      <c r="D1000" s="133"/>
      <c r="E1000" s="129"/>
      <c r="F1000" s="124"/>
      <c r="G1000" s="124"/>
      <c r="H1000" s="109"/>
      <c r="I1000" s="109"/>
      <c r="J1000" s="109"/>
      <c r="K1000" s="109"/>
      <c r="L1000" s="109"/>
      <c r="M1000" s="109"/>
      <c r="N1000" s="109"/>
      <c r="O1000" s="109"/>
      <c r="P1000" s="109"/>
      <c r="Q1000" s="109"/>
      <c r="R1000" s="109"/>
      <c r="S1000" s="109"/>
      <c r="T1000" s="109"/>
      <c r="U1000" s="109"/>
      <c r="V1000" s="109"/>
      <c r="W1000" s="109"/>
      <c r="X1000" s="109"/>
      <c r="Y1000" s="109"/>
      <c r="Z1000" s="109"/>
      <c r="AA1000" s="109"/>
    </row>
  </sheetData>
  <mergeCells count="43">
    <mergeCell ref="A1:G3"/>
    <mergeCell ref="O195:S195"/>
    <mergeCell ref="V195:Z195"/>
    <mergeCell ref="E4:G4"/>
    <mergeCell ref="E5:G5"/>
    <mergeCell ref="E6:G6"/>
    <mergeCell ref="A8:E8"/>
    <mergeCell ref="A133:E133"/>
    <mergeCell ref="A135:E135"/>
    <mergeCell ref="A195:E195"/>
    <mergeCell ref="H195:L195"/>
    <mergeCell ref="A71:E71"/>
    <mergeCell ref="A72:E72"/>
    <mergeCell ref="B73:G73"/>
    <mergeCell ref="B9:G9"/>
    <mergeCell ref="B10:G10"/>
    <mergeCell ref="C11:G11"/>
    <mergeCell ref="C35:G35"/>
    <mergeCell ref="C57:G57"/>
    <mergeCell ref="A34:E34"/>
    <mergeCell ref="A56:E56"/>
    <mergeCell ref="A130:E130"/>
    <mergeCell ref="A131:E131"/>
    <mergeCell ref="B132:E132"/>
    <mergeCell ref="B136:G136"/>
    <mergeCell ref="C74:G74"/>
    <mergeCell ref="C85:G85"/>
    <mergeCell ref="A113:E113"/>
    <mergeCell ref="A84:E84"/>
    <mergeCell ref="A118:E118"/>
    <mergeCell ref="C114:G114"/>
    <mergeCell ref="C119:G119"/>
    <mergeCell ref="C137:E137"/>
    <mergeCell ref="A146:E146"/>
    <mergeCell ref="A155:E155"/>
    <mergeCell ref="C138:E138"/>
    <mergeCell ref="C142:E142"/>
    <mergeCell ref="C145:E145"/>
    <mergeCell ref="B157:G157"/>
    <mergeCell ref="B156:E156"/>
    <mergeCell ref="B194:E194"/>
    <mergeCell ref="A193:E193"/>
    <mergeCell ref="B147:G147"/>
  </mergeCells>
  <pageMargins left="0.7" right="0.7" top="0.75" bottom="0.75" header="0" footer="0"/>
  <pageSetup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Z1002"/>
  <sheetViews>
    <sheetView topLeftCell="A21" zoomScale="70" zoomScaleNormal="70" workbookViewId="0">
      <selection activeCell="D108" sqref="D108"/>
    </sheetView>
  </sheetViews>
  <sheetFormatPr defaultColWidth="14.453125" defaultRowHeight="15" customHeight="1" x14ac:dyDescent="0.3"/>
  <cols>
    <col min="1" max="1" width="3.453125" style="75" customWidth="1"/>
    <col min="2" max="2" width="7.453125" style="75" bestFit="1" customWidth="1"/>
    <col min="3" max="3" width="86.81640625" style="75" bestFit="1" customWidth="1"/>
    <col min="4" max="4" width="19.54296875" style="75" customWidth="1"/>
    <col min="5" max="5" width="19.453125" style="75" customWidth="1"/>
    <col min="6" max="6" width="2.54296875" style="75" customWidth="1"/>
    <col min="7" max="7" width="3.54296875" style="75" customWidth="1"/>
    <col min="8" max="8" width="4" style="75" customWidth="1"/>
    <col min="9" max="9" width="71.1796875" style="75" customWidth="1"/>
    <col min="10" max="10" width="20.1796875" style="75" customWidth="1"/>
    <col min="11" max="11" width="20.7265625" style="75" customWidth="1"/>
    <col min="12" max="26" width="9.1796875" style="75" customWidth="1"/>
    <col min="27" max="16384" width="14.453125" style="75"/>
  </cols>
  <sheetData>
    <row r="1" spans="1:26" ht="56.5" customHeight="1" x14ac:dyDescent="0.3">
      <c r="A1" s="348" t="s">
        <v>198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67.400000000000006" customHeight="1" x14ac:dyDescent="0.3">
      <c r="A2" s="350" t="s">
        <v>199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20" x14ac:dyDescent="0.3">
      <c r="A3" s="76"/>
      <c r="B3" s="77"/>
      <c r="C3" s="78" t="s">
        <v>200</v>
      </c>
      <c r="D3" s="342" t="s">
        <v>493</v>
      </c>
      <c r="E3" s="352"/>
      <c r="F3" s="352"/>
      <c r="G3" s="352"/>
      <c r="H3" s="352"/>
      <c r="I3" s="352"/>
      <c r="J3" s="352"/>
      <c r="K3" s="353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20" x14ac:dyDescent="0.3">
      <c r="A4" s="76"/>
      <c r="B4" s="77"/>
      <c r="C4" s="78" t="s">
        <v>201</v>
      </c>
      <c r="D4" s="342" t="s">
        <v>494</v>
      </c>
      <c r="E4" s="352"/>
      <c r="F4" s="352"/>
      <c r="G4" s="352"/>
      <c r="H4" s="352"/>
      <c r="I4" s="352"/>
      <c r="J4" s="352"/>
      <c r="K4" s="35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20" x14ac:dyDescent="0.3">
      <c r="A5" s="76"/>
      <c r="B5" s="77"/>
      <c r="C5" s="78" t="s">
        <v>202</v>
      </c>
      <c r="D5" s="354">
        <v>96036700795</v>
      </c>
      <c r="E5" s="352"/>
      <c r="F5" s="352"/>
      <c r="G5" s="352"/>
      <c r="H5" s="352"/>
      <c r="I5" s="352"/>
      <c r="J5" s="352"/>
      <c r="K5" s="353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16.399999999999999" customHeight="1" thickBot="1" x14ac:dyDescent="0.35">
      <c r="A6" s="355"/>
      <c r="B6" s="355"/>
      <c r="C6" s="355"/>
      <c r="D6" s="355"/>
      <c r="E6" s="355"/>
      <c r="F6" s="355"/>
      <c r="G6" s="355"/>
      <c r="H6" s="355"/>
      <c r="I6" s="355"/>
      <c r="J6" s="355"/>
      <c r="K6" s="355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25.4" customHeight="1" thickBot="1" x14ac:dyDescent="0.35">
      <c r="A7" s="356" t="s">
        <v>203</v>
      </c>
      <c r="B7" s="357"/>
      <c r="C7" s="358"/>
      <c r="D7" s="203">
        <v>2025</v>
      </c>
      <c r="E7" s="205">
        <v>2024</v>
      </c>
      <c r="F7" s="212"/>
      <c r="G7" s="357" t="s">
        <v>204</v>
      </c>
      <c r="H7" s="357"/>
      <c r="I7" s="358"/>
      <c r="J7" s="203">
        <v>2025</v>
      </c>
      <c r="K7" s="204">
        <v>2024</v>
      </c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spans="1:26" ht="28.75" customHeight="1" x14ac:dyDescent="0.3">
      <c r="A8" s="202" t="s">
        <v>2</v>
      </c>
      <c r="B8" s="359" t="s">
        <v>205</v>
      </c>
      <c r="C8" s="359"/>
      <c r="D8" s="359"/>
      <c r="E8" s="359"/>
      <c r="F8" s="213"/>
      <c r="G8" s="210" t="s">
        <v>2</v>
      </c>
      <c r="H8" s="359" t="s">
        <v>206</v>
      </c>
      <c r="I8" s="359"/>
      <c r="J8" s="359"/>
      <c r="K8" s="36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 spans="1:26" ht="18" customHeight="1" x14ac:dyDescent="0.3">
      <c r="A9" s="196"/>
      <c r="B9" s="87" t="s">
        <v>8</v>
      </c>
      <c r="C9" s="87" t="s">
        <v>207</v>
      </c>
      <c r="D9" s="88">
        <f t="shared" ref="D9:E9" si="0">SUM(D10:D21)</f>
        <v>64991.05</v>
      </c>
      <c r="E9" s="206">
        <f t="shared" si="0"/>
        <v>44251.119999999995</v>
      </c>
      <c r="F9" s="214"/>
      <c r="G9" s="89"/>
      <c r="H9" s="87" t="s">
        <v>8</v>
      </c>
      <c r="I9" s="87" t="s">
        <v>208</v>
      </c>
      <c r="J9" s="90">
        <f t="shared" ref="J9:K9" si="1">SUM(J10:J12)</f>
        <v>3380</v>
      </c>
      <c r="K9" s="90">
        <f t="shared" si="1"/>
        <v>2580</v>
      </c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15.5" x14ac:dyDescent="0.3">
      <c r="A10" s="197"/>
      <c r="B10" s="83"/>
      <c r="C10" s="92" t="s">
        <v>209</v>
      </c>
      <c r="D10" s="84">
        <f>64926.59-4671.05-23941.87-280</f>
        <v>36033.67</v>
      </c>
      <c r="E10" s="207">
        <v>2291.0100000000002</v>
      </c>
      <c r="F10" s="215"/>
      <c r="G10" s="211"/>
      <c r="H10" s="83"/>
      <c r="I10" s="92" t="s">
        <v>210</v>
      </c>
      <c r="J10" s="84">
        <v>0</v>
      </c>
      <c r="K10" s="84">
        <v>0</v>
      </c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ht="15.5" x14ac:dyDescent="0.3">
      <c r="A11" s="197"/>
      <c r="B11" s="83"/>
      <c r="C11" s="92" t="s">
        <v>211</v>
      </c>
      <c r="D11" s="84">
        <v>0</v>
      </c>
      <c r="E11" s="207">
        <v>0</v>
      </c>
      <c r="F11" s="215"/>
      <c r="G11" s="211"/>
      <c r="H11" s="83"/>
      <c r="I11" s="92" t="s">
        <v>212</v>
      </c>
      <c r="J11" s="84">
        <v>3380</v>
      </c>
      <c r="K11" s="84">
        <v>2580</v>
      </c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15.5" x14ac:dyDescent="0.3">
      <c r="A12" s="197"/>
      <c r="B12" s="83"/>
      <c r="C12" s="92" t="s">
        <v>213</v>
      </c>
      <c r="D12" s="84">
        <v>4671.05</v>
      </c>
      <c r="E12" s="207">
        <v>4709.84</v>
      </c>
      <c r="F12" s="215"/>
      <c r="G12" s="211"/>
      <c r="H12" s="83"/>
      <c r="I12" s="82"/>
      <c r="J12" s="84">
        <v>0</v>
      </c>
      <c r="K12" s="84">
        <v>0</v>
      </c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5.5" x14ac:dyDescent="0.3">
      <c r="A13" s="197"/>
      <c r="B13" s="83"/>
      <c r="C13" s="92" t="s">
        <v>214</v>
      </c>
      <c r="D13" s="84">
        <v>0</v>
      </c>
      <c r="E13" s="207">
        <v>0</v>
      </c>
      <c r="F13" s="215"/>
      <c r="G13" s="89"/>
      <c r="H13" s="87" t="s">
        <v>14</v>
      </c>
      <c r="I13" s="87" t="s">
        <v>215</v>
      </c>
      <c r="J13" s="93">
        <v>0</v>
      </c>
      <c r="K13" s="93">
        <v>0</v>
      </c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5.5" x14ac:dyDescent="0.3">
      <c r="A14" s="197"/>
      <c r="B14" s="83"/>
      <c r="C14" s="92" t="s">
        <v>216</v>
      </c>
      <c r="D14" s="84">
        <v>64.459999999999994</v>
      </c>
      <c r="E14" s="207">
        <v>0</v>
      </c>
      <c r="F14" s="215"/>
      <c r="G14" s="211"/>
      <c r="H14" s="83"/>
      <c r="I14" s="82"/>
      <c r="J14" s="84">
        <v>0</v>
      </c>
      <c r="K14" s="84">
        <v>0</v>
      </c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5.5" x14ac:dyDescent="0.3">
      <c r="A15" s="197"/>
      <c r="B15" s="83"/>
      <c r="C15" s="92" t="s">
        <v>217</v>
      </c>
      <c r="D15" s="84">
        <v>0</v>
      </c>
      <c r="E15" s="207">
        <v>0</v>
      </c>
      <c r="F15" s="215"/>
      <c r="G15" s="211"/>
      <c r="H15" s="83"/>
      <c r="I15" s="82"/>
      <c r="J15" s="84">
        <v>0</v>
      </c>
      <c r="K15" s="84">
        <v>0</v>
      </c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5.5" x14ac:dyDescent="0.3">
      <c r="A16" s="197"/>
      <c r="B16" s="83"/>
      <c r="C16" s="92" t="s">
        <v>218</v>
      </c>
      <c r="D16" s="84">
        <v>23941.87</v>
      </c>
      <c r="E16" s="207">
        <v>36668.269999999997</v>
      </c>
      <c r="F16" s="215"/>
      <c r="G16" s="89"/>
      <c r="H16" s="87" t="s">
        <v>18</v>
      </c>
      <c r="I16" s="87" t="s">
        <v>219</v>
      </c>
      <c r="J16" s="93">
        <v>0</v>
      </c>
      <c r="K16" s="93">
        <v>0</v>
      </c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5.5" x14ac:dyDescent="0.3">
      <c r="A17" s="197"/>
      <c r="B17" s="83"/>
      <c r="C17" s="92" t="s">
        <v>220</v>
      </c>
      <c r="D17" s="84">
        <v>280</v>
      </c>
      <c r="E17" s="207">
        <v>0</v>
      </c>
      <c r="F17" s="215"/>
      <c r="G17" s="211"/>
      <c r="H17" s="83"/>
      <c r="I17" s="82"/>
      <c r="J17" s="84">
        <v>0</v>
      </c>
      <c r="K17" s="84">
        <v>0</v>
      </c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15.5" x14ac:dyDescent="0.3">
      <c r="A18" s="197"/>
      <c r="B18" s="83"/>
      <c r="C18" s="92" t="s">
        <v>221</v>
      </c>
      <c r="D18" s="84">
        <v>0</v>
      </c>
      <c r="E18" s="207">
        <v>0</v>
      </c>
      <c r="F18" s="215"/>
      <c r="G18" s="211"/>
      <c r="H18" s="83"/>
      <c r="I18" s="82"/>
      <c r="J18" s="84">
        <v>0</v>
      </c>
      <c r="K18" s="84">
        <v>0</v>
      </c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5.5" x14ac:dyDescent="0.3">
      <c r="A19" s="197"/>
      <c r="B19" s="83"/>
      <c r="C19" s="92" t="s">
        <v>222</v>
      </c>
      <c r="D19" s="84">
        <v>0</v>
      </c>
      <c r="E19" s="207">
        <v>582</v>
      </c>
      <c r="F19" s="215"/>
      <c r="G19" s="89"/>
      <c r="H19" s="87" t="s">
        <v>22</v>
      </c>
      <c r="I19" s="87" t="s">
        <v>223</v>
      </c>
      <c r="J19" s="93">
        <v>6150</v>
      </c>
      <c r="K19" s="93">
        <v>4185.51</v>
      </c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5.5" x14ac:dyDescent="0.3">
      <c r="A20" s="197"/>
      <c r="B20" s="83"/>
      <c r="C20" s="92" t="s">
        <v>224</v>
      </c>
      <c r="D20" s="84">
        <v>0</v>
      </c>
      <c r="E20" s="207">
        <v>0</v>
      </c>
      <c r="F20" s="215"/>
      <c r="G20" s="211"/>
      <c r="H20" s="83"/>
      <c r="I20" s="82"/>
      <c r="J20" s="84">
        <v>6150</v>
      </c>
      <c r="K20" s="84">
        <v>4185.51</v>
      </c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5.5" x14ac:dyDescent="0.3">
      <c r="A21" s="197"/>
      <c r="B21" s="83"/>
      <c r="C21" s="82"/>
      <c r="D21" s="84">
        <v>0</v>
      </c>
      <c r="E21" s="207">
        <v>0</v>
      </c>
      <c r="F21" s="215"/>
      <c r="G21" s="211"/>
      <c r="H21" s="83"/>
      <c r="I21" s="82"/>
      <c r="J21" s="84">
        <v>0</v>
      </c>
      <c r="K21" s="84">
        <v>0</v>
      </c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5.5" x14ac:dyDescent="0.3">
      <c r="A22" s="196"/>
      <c r="B22" s="87" t="s">
        <v>14</v>
      </c>
      <c r="C22" s="87" t="s">
        <v>225</v>
      </c>
      <c r="D22" s="93">
        <f t="shared" ref="D22:E22" si="2">SUM(D23:D72)</f>
        <v>170493.46999999997</v>
      </c>
      <c r="E22" s="208">
        <f t="shared" si="2"/>
        <v>338544.58999999997</v>
      </c>
      <c r="F22" s="216"/>
      <c r="G22" s="94"/>
      <c r="H22" s="87" t="s">
        <v>26</v>
      </c>
      <c r="I22" s="87" t="s">
        <v>226</v>
      </c>
      <c r="J22" s="93">
        <v>0</v>
      </c>
      <c r="K22" s="93">
        <v>0</v>
      </c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5.5" x14ac:dyDescent="0.3">
      <c r="A23" s="197"/>
      <c r="B23" s="83"/>
      <c r="C23" s="92" t="s">
        <v>227</v>
      </c>
      <c r="D23" s="84">
        <v>88009.87</v>
      </c>
      <c r="E23" s="207">
        <v>259610.76</v>
      </c>
      <c r="F23" s="215"/>
      <c r="G23" s="211"/>
      <c r="H23" s="83"/>
      <c r="I23" s="82"/>
      <c r="J23" s="84"/>
      <c r="K23" s="8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5.5" x14ac:dyDescent="0.3">
      <c r="A24" s="197"/>
      <c r="B24" s="83"/>
      <c r="C24" s="92" t="s">
        <v>228</v>
      </c>
      <c r="D24" s="84">
        <v>0</v>
      </c>
      <c r="E24" s="207">
        <v>0</v>
      </c>
      <c r="F24" s="215"/>
      <c r="G24" s="89"/>
      <c r="H24" s="87" t="s">
        <v>30</v>
      </c>
      <c r="I24" s="87" t="s">
        <v>229</v>
      </c>
      <c r="J24" s="93">
        <f t="shared" ref="J24:K24" si="3">SUM(J25:J28)</f>
        <v>2303.12</v>
      </c>
      <c r="K24" s="93">
        <f t="shared" si="3"/>
        <v>1520</v>
      </c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5.5" x14ac:dyDescent="0.3">
      <c r="A25" s="197"/>
      <c r="B25" s="83"/>
      <c r="C25" s="92" t="s">
        <v>230</v>
      </c>
      <c r="D25" s="84">
        <v>2387.77</v>
      </c>
      <c r="E25" s="207">
        <v>17493.150000000001</v>
      </c>
      <c r="F25" s="215"/>
      <c r="G25" s="211"/>
      <c r="H25" s="83"/>
      <c r="I25" s="92" t="s">
        <v>231</v>
      </c>
      <c r="J25" s="95">
        <v>0</v>
      </c>
      <c r="K25" s="84">
        <v>0</v>
      </c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5.5" x14ac:dyDescent="0.3">
      <c r="A26" s="197"/>
      <c r="B26" s="83"/>
      <c r="C26" s="92" t="s">
        <v>232</v>
      </c>
      <c r="D26" s="84">
        <v>0</v>
      </c>
      <c r="E26" s="207">
        <v>0</v>
      </c>
      <c r="F26" s="215"/>
      <c r="G26" s="211"/>
      <c r="H26" s="83"/>
      <c r="I26" s="92" t="s">
        <v>233</v>
      </c>
      <c r="J26" s="84">
        <v>2303.12</v>
      </c>
      <c r="K26" s="84">
        <v>1520</v>
      </c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5.5" x14ac:dyDescent="0.3">
      <c r="A27" s="197"/>
      <c r="B27" s="83"/>
      <c r="C27" s="92" t="s">
        <v>234</v>
      </c>
      <c r="D27" s="84">
        <v>11355.36</v>
      </c>
      <c r="E27" s="207">
        <v>10770.8</v>
      </c>
      <c r="F27" s="215"/>
      <c r="G27" s="211"/>
      <c r="H27" s="83"/>
      <c r="I27" s="92" t="s">
        <v>235</v>
      </c>
      <c r="J27" s="84">
        <v>0</v>
      </c>
      <c r="K27" s="84">
        <v>0</v>
      </c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5.5" x14ac:dyDescent="0.3">
      <c r="A28" s="197"/>
      <c r="B28" s="83"/>
      <c r="C28" s="92" t="s">
        <v>236</v>
      </c>
      <c r="D28" s="84">
        <v>0</v>
      </c>
      <c r="E28" s="207">
        <v>0</v>
      </c>
      <c r="F28" s="215"/>
      <c r="G28" s="211"/>
      <c r="H28" s="83"/>
      <c r="I28" s="82"/>
      <c r="J28" s="84">
        <v>0</v>
      </c>
      <c r="K28" s="84">
        <v>0</v>
      </c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5.5" x14ac:dyDescent="0.3">
      <c r="A29" s="197"/>
      <c r="B29" s="83"/>
      <c r="C29" s="92" t="s">
        <v>237</v>
      </c>
      <c r="D29" s="84">
        <v>0</v>
      </c>
      <c r="E29" s="207">
        <v>0</v>
      </c>
      <c r="F29" s="215"/>
      <c r="G29" s="89"/>
      <c r="H29" s="87" t="s">
        <v>33</v>
      </c>
      <c r="I29" s="87" t="s">
        <v>238</v>
      </c>
      <c r="J29" s="93">
        <f t="shared" ref="J29:K29" si="4">SUM(J30:J36)</f>
        <v>9090</v>
      </c>
      <c r="K29" s="93">
        <f t="shared" si="4"/>
        <v>4545.1000000000004</v>
      </c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5.5" x14ac:dyDescent="0.3">
      <c r="A30" s="197"/>
      <c r="B30" s="83"/>
      <c r="C30" s="92" t="s">
        <v>239</v>
      </c>
      <c r="D30" s="84">
        <v>0</v>
      </c>
      <c r="E30" s="207">
        <v>0</v>
      </c>
      <c r="F30" s="215"/>
      <c r="G30" s="211"/>
      <c r="H30" s="83"/>
      <c r="I30" s="92" t="s">
        <v>240</v>
      </c>
      <c r="J30" s="84">
        <v>0</v>
      </c>
      <c r="K30" s="8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5.5" x14ac:dyDescent="0.3">
      <c r="A31" s="197"/>
      <c r="B31" s="83"/>
      <c r="C31" s="92" t="s">
        <v>241</v>
      </c>
      <c r="D31" s="84">
        <v>0</v>
      </c>
      <c r="E31" s="207">
        <v>0</v>
      </c>
      <c r="F31" s="215"/>
      <c r="G31" s="211"/>
      <c r="H31" s="83"/>
      <c r="I31" s="92" t="s">
        <v>242</v>
      </c>
      <c r="J31" s="84">
        <v>7800</v>
      </c>
      <c r="K31" s="84">
        <v>1850</v>
      </c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5.5" x14ac:dyDescent="0.3">
      <c r="A32" s="197"/>
      <c r="B32" s="83"/>
      <c r="C32" s="92" t="s">
        <v>243</v>
      </c>
      <c r="D32" s="84">
        <v>0</v>
      </c>
      <c r="E32" s="207">
        <v>0</v>
      </c>
      <c r="F32" s="215"/>
      <c r="G32" s="211"/>
      <c r="H32" s="83"/>
      <c r="I32" s="92" t="s">
        <v>244</v>
      </c>
      <c r="J32" s="84">
        <v>0</v>
      </c>
      <c r="K32" s="8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5.5" x14ac:dyDescent="0.3">
      <c r="A33" s="197"/>
      <c r="B33" s="83"/>
      <c r="C33" s="92" t="s">
        <v>245</v>
      </c>
      <c r="D33" s="84">
        <v>0</v>
      </c>
      <c r="E33" s="207">
        <v>239</v>
      </c>
      <c r="F33" s="215"/>
      <c r="G33" s="211"/>
      <c r="H33" s="83"/>
      <c r="I33" s="92" t="s">
        <v>246</v>
      </c>
      <c r="J33" s="84">
        <v>1290</v>
      </c>
      <c r="K33" s="84">
        <v>2695.1</v>
      </c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5.5" x14ac:dyDescent="0.3">
      <c r="A34" s="197"/>
      <c r="B34" s="83"/>
      <c r="C34" s="92" t="s">
        <v>247</v>
      </c>
      <c r="D34" s="84">
        <f>366+487</f>
        <v>853</v>
      </c>
      <c r="E34" s="207">
        <v>0</v>
      </c>
      <c r="F34" s="215"/>
      <c r="G34" s="211"/>
      <c r="H34" s="83"/>
      <c r="I34" s="92" t="s">
        <v>248</v>
      </c>
      <c r="J34" s="84">
        <v>0</v>
      </c>
      <c r="K34" s="8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5.5" x14ac:dyDescent="0.3">
      <c r="A35" s="197"/>
      <c r="B35" s="83"/>
      <c r="C35" s="92" t="s">
        <v>249</v>
      </c>
      <c r="D35" s="84">
        <v>0</v>
      </c>
      <c r="E35" s="207">
        <v>0</v>
      </c>
      <c r="F35" s="215"/>
      <c r="G35" s="211"/>
      <c r="H35" s="83"/>
      <c r="I35" s="82"/>
      <c r="J35" s="84">
        <v>0</v>
      </c>
      <c r="K35" s="8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5.5" x14ac:dyDescent="0.3">
      <c r="A36" s="197"/>
      <c r="B36" s="83"/>
      <c r="C36" s="92" t="s">
        <v>250</v>
      </c>
      <c r="D36" s="84">
        <f>4491-366</f>
        <v>4125</v>
      </c>
      <c r="E36" s="207">
        <v>525.85</v>
      </c>
      <c r="F36" s="215"/>
      <c r="G36" s="211"/>
      <c r="H36" s="83"/>
      <c r="I36" s="82"/>
      <c r="J36" s="84">
        <v>0</v>
      </c>
      <c r="K36" s="8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5.5" x14ac:dyDescent="0.3">
      <c r="A37" s="197"/>
      <c r="B37" s="83"/>
      <c r="C37" s="92" t="s">
        <v>251</v>
      </c>
      <c r="D37" s="84">
        <v>836.4</v>
      </c>
      <c r="E37" s="207">
        <v>400</v>
      </c>
      <c r="F37" s="215"/>
      <c r="G37" s="89"/>
      <c r="H37" s="87" t="s">
        <v>99</v>
      </c>
      <c r="I37" s="87" t="s">
        <v>252</v>
      </c>
      <c r="J37" s="93">
        <v>24803.53</v>
      </c>
      <c r="K37" s="93">
        <v>29831.32</v>
      </c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5.5" x14ac:dyDescent="0.3">
      <c r="A38" s="197"/>
      <c r="B38" s="83"/>
      <c r="C38" s="92" t="s">
        <v>253</v>
      </c>
      <c r="D38" s="84">
        <v>0</v>
      </c>
      <c r="E38" s="207">
        <v>0</v>
      </c>
      <c r="F38" s="215"/>
      <c r="G38" s="211"/>
      <c r="H38" s="83"/>
      <c r="I38" s="82"/>
      <c r="J38" s="84">
        <v>24803.53</v>
      </c>
      <c r="K38" s="84">
        <v>29831</v>
      </c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5.5" x14ac:dyDescent="0.3">
      <c r="A39" s="197"/>
      <c r="B39" s="83"/>
      <c r="C39" s="92" t="s">
        <v>254</v>
      </c>
      <c r="D39" s="84">
        <f>31825.65+73</f>
        <v>31898.65</v>
      </c>
      <c r="E39" s="207">
        <v>23632.97</v>
      </c>
      <c r="F39" s="215"/>
      <c r="G39" s="89"/>
      <c r="H39" s="87" t="s">
        <v>100</v>
      </c>
      <c r="I39" s="87" t="s">
        <v>255</v>
      </c>
      <c r="J39" s="93">
        <f t="shared" ref="J39:K39" si="5">SUM(J40:J46)</f>
        <v>216150.53</v>
      </c>
      <c r="K39" s="93">
        <f t="shared" si="5"/>
        <v>28097.599999999999</v>
      </c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5.5" x14ac:dyDescent="0.3">
      <c r="A40" s="197"/>
      <c r="B40" s="83"/>
      <c r="C40" s="92" t="s">
        <v>256</v>
      </c>
      <c r="D40" s="84">
        <v>0</v>
      </c>
      <c r="E40" s="207">
        <v>0</v>
      </c>
      <c r="F40" s="215"/>
      <c r="G40" s="211"/>
      <c r="H40" s="83"/>
      <c r="I40" s="92" t="s">
        <v>257</v>
      </c>
      <c r="J40" s="84">
        <v>0</v>
      </c>
      <c r="K40" s="84">
        <v>28097.599999999999</v>
      </c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5.5" x14ac:dyDescent="0.3">
      <c r="A41" s="197"/>
      <c r="B41" s="83"/>
      <c r="C41" s="92" t="s">
        <v>258</v>
      </c>
      <c r="D41" s="84">
        <v>0</v>
      </c>
      <c r="E41" s="207">
        <v>2134.91</v>
      </c>
      <c r="F41" s="215"/>
      <c r="G41" s="211"/>
      <c r="H41" s="83"/>
      <c r="I41" s="92" t="s">
        <v>259</v>
      </c>
      <c r="J41" s="84">
        <v>216150.53</v>
      </c>
      <c r="K41" s="84">
        <v>0</v>
      </c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5.5" x14ac:dyDescent="0.3">
      <c r="A42" s="197"/>
      <c r="B42" s="83"/>
      <c r="C42" s="92" t="s">
        <v>260</v>
      </c>
      <c r="D42" s="84">
        <v>1048.6600000000001</v>
      </c>
      <c r="E42" s="207">
        <v>0</v>
      </c>
      <c r="F42" s="215"/>
      <c r="G42" s="211"/>
      <c r="H42" s="83"/>
      <c r="I42" s="92" t="s">
        <v>261</v>
      </c>
      <c r="J42" s="84">
        <v>0</v>
      </c>
      <c r="K42" s="84">
        <v>0</v>
      </c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5.5" x14ac:dyDescent="0.3">
      <c r="A43" s="197"/>
      <c r="B43" s="83"/>
      <c r="C43" s="92" t="s">
        <v>262</v>
      </c>
      <c r="D43" s="84">
        <v>1268.8</v>
      </c>
      <c r="E43" s="207">
        <v>1068</v>
      </c>
      <c r="F43" s="215"/>
      <c r="G43" s="211"/>
      <c r="H43" s="83"/>
      <c r="I43" s="92" t="s">
        <v>263</v>
      </c>
      <c r="J43" s="84">
        <v>0</v>
      </c>
      <c r="K43" s="84">
        <v>0</v>
      </c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5.5" x14ac:dyDescent="0.3">
      <c r="A44" s="197"/>
      <c r="B44" s="83"/>
      <c r="C44" s="92" t="s">
        <v>264</v>
      </c>
      <c r="D44" s="84">
        <v>7710</v>
      </c>
      <c r="E44" s="207">
        <v>0</v>
      </c>
      <c r="F44" s="215"/>
      <c r="G44" s="211"/>
      <c r="H44" s="83"/>
      <c r="I44" s="92" t="s">
        <v>265</v>
      </c>
      <c r="J44" s="84">
        <v>0</v>
      </c>
      <c r="K44" s="84">
        <v>0</v>
      </c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5.5" x14ac:dyDescent="0.3">
      <c r="A45" s="197"/>
      <c r="B45" s="83"/>
      <c r="C45" s="92" t="s">
        <v>266</v>
      </c>
      <c r="D45" s="84">
        <v>5170.3599999999997</v>
      </c>
      <c r="E45" s="207">
        <v>0</v>
      </c>
      <c r="F45" s="215"/>
      <c r="G45" s="211"/>
      <c r="H45" s="83"/>
      <c r="I45" s="92" t="s">
        <v>267</v>
      </c>
      <c r="J45" s="84">
        <v>0</v>
      </c>
      <c r="K45" s="84">
        <v>0</v>
      </c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5.5" x14ac:dyDescent="0.3">
      <c r="A46" s="197"/>
      <c r="B46" s="83"/>
      <c r="C46" s="92" t="s">
        <v>268</v>
      </c>
      <c r="D46" s="84">
        <v>0</v>
      </c>
      <c r="E46" s="207">
        <v>0</v>
      </c>
      <c r="F46" s="215"/>
      <c r="G46" s="211"/>
      <c r="H46" s="83"/>
      <c r="I46" s="82"/>
      <c r="J46" s="84">
        <v>0</v>
      </c>
      <c r="K46" s="84">
        <v>0</v>
      </c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5.5" x14ac:dyDescent="0.3">
      <c r="A47" s="197"/>
      <c r="B47" s="83"/>
      <c r="C47" s="92" t="s">
        <v>269</v>
      </c>
      <c r="D47" s="84">
        <v>0</v>
      </c>
      <c r="E47" s="207">
        <v>0</v>
      </c>
      <c r="F47" s="215"/>
      <c r="G47" s="89"/>
      <c r="H47" s="87" t="s">
        <v>110</v>
      </c>
      <c r="I47" s="87" t="s">
        <v>270</v>
      </c>
      <c r="J47" s="93">
        <f>SUM(J48:J56)</f>
        <v>324003.53999999998</v>
      </c>
      <c r="K47" s="93">
        <f t="shared" ref="K47" si="6">SUM(K48:K56)</f>
        <v>475742.8</v>
      </c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5.5" x14ac:dyDescent="0.3">
      <c r="A48" s="197"/>
      <c r="B48" s="83"/>
      <c r="C48" s="92" t="s">
        <v>271</v>
      </c>
      <c r="D48" s="84">
        <v>0</v>
      </c>
      <c r="E48" s="207">
        <v>0</v>
      </c>
      <c r="F48" s="215"/>
      <c r="G48" s="211"/>
      <c r="H48" s="83"/>
      <c r="I48" s="92" t="s">
        <v>272</v>
      </c>
      <c r="J48" s="84">
        <v>0.79</v>
      </c>
      <c r="K48" s="84">
        <v>0</v>
      </c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5.5" x14ac:dyDescent="0.3">
      <c r="A49" s="197"/>
      <c r="B49" s="83"/>
      <c r="C49" s="92" t="s">
        <v>273</v>
      </c>
      <c r="D49" s="84">
        <v>0</v>
      </c>
      <c r="E49" s="207">
        <v>0</v>
      </c>
      <c r="F49" s="215"/>
      <c r="G49" s="211"/>
      <c r="H49" s="83"/>
      <c r="I49" s="92" t="s">
        <v>274</v>
      </c>
      <c r="J49" s="84">
        <v>0</v>
      </c>
      <c r="K49" s="84">
        <v>10000</v>
      </c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5.5" x14ac:dyDescent="0.3">
      <c r="A50" s="197"/>
      <c r="B50" s="83"/>
      <c r="C50" s="92" t="s">
        <v>275</v>
      </c>
      <c r="D50" s="95">
        <v>0</v>
      </c>
      <c r="E50" s="207">
        <v>0</v>
      </c>
      <c r="F50" s="215"/>
      <c r="G50" s="211"/>
      <c r="H50" s="83"/>
      <c r="I50" s="92" t="s">
        <v>276</v>
      </c>
      <c r="J50" s="84">
        <v>0</v>
      </c>
      <c r="K50" s="84">
        <v>0</v>
      </c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5.5" x14ac:dyDescent="0.3">
      <c r="A51" s="197"/>
      <c r="B51" s="83"/>
      <c r="C51" s="92" t="s">
        <v>277</v>
      </c>
      <c r="D51" s="84">
        <v>1890.62</v>
      </c>
      <c r="E51" s="207">
        <v>2948.38</v>
      </c>
      <c r="F51" s="215"/>
      <c r="G51" s="211"/>
      <c r="H51" s="83"/>
      <c r="I51" s="92" t="s">
        <v>278</v>
      </c>
      <c r="J51" s="84">
        <v>0</v>
      </c>
      <c r="K51" s="84">
        <v>0</v>
      </c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5.5" x14ac:dyDescent="0.3">
      <c r="A52" s="197"/>
      <c r="B52" s="83"/>
      <c r="C52" s="92" t="s">
        <v>279</v>
      </c>
      <c r="D52" s="84">
        <v>0</v>
      </c>
      <c r="E52" s="207">
        <v>643.91</v>
      </c>
      <c r="F52" s="215"/>
      <c r="G52" s="211"/>
      <c r="H52" s="83"/>
      <c r="I52" s="92" t="s">
        <v>280</v>
      </c>
      <c r="J52" s="84">
        <v>0</v>
      </c>
      <c r="K52" s="84">
        <v>0</v>
      </c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5.5" x14ac:dyDescent="0.3">
      <c r="A53" s="197"/>
      <c r="B53" s="83"/>
      <c r="C53" s="92" t="s">
        <v>281</v>
      </c>
      <c r="D53" s="84">
        <v>0</v>
      </c>
      <c r="E53" s="207">
        <v>450</v>
      </c>
      <c r="F53" s="215"/>
      <c r="G53" s="211"/>
      <c r="H53" s="83"/>
      <c r="I53" s="92" t="s">
        <v>282</v>
      </c>
      <c r="J53" s="84">
        <v>0</v>
      </c>
      <c r="K53" s="84">
        <v>0</v>
      </c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5.5" x14ac:dyDescent="0.3">
      <c r="A54" s="197"/>
      <c r="B54" s="83"/>
      <c r="C54" s="92" t="s">
        <v>283</v>
      </c>
      <c r="D54" s="84">
        <v>0</v>
      </c>
      <c r="E54" s="207">
        <v>0</v>
      </c>
      <c r="F54" s="215"/>
      <c r="G54" s="211"/>
      <c r="H54" s="83"/>
      <c r="I54" s="92" t="s">
        <v>284</v>
      </c>
      <c r="J54" s="84">
        <v>0</v>
      </c>
      <c r="K54" s="84">
        <v>0</v>
      </c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5.5" x14ac:dyDescent="0.3">
      <c r="A55" s="197"/>
      <c r="B55" s="83"/>
      <c r="C55" s="92" t="s">
        <v>285</v>
      </c>
      <c r="D55" s="84">
        <f>102.32+3036.09+24.7+1259.5+70+18</f>
        <v>4510.6100000000006</v>
      </c>
      <c r="E55" s="207">
        <v>0</v>
      </c>
      <c r="F55" s="215"/>
      <c r="G55" s="211"/>
      <c r="H55" s="83"/>
      <c r="I55" s="92" t="s">
        <v>286</v>
      </c>
      <c r="J55" s="84">
        <f>208035+115967.75</f>
        <v>324002.75</v>
      </c>
      <c r="K55" s="84">
        <v>465742.8</v>
      </c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5.5" x14ac:dyDescent="0.3">
      <c r="A56" s="197"/>
      <c r="B56" s="83"/>
      <c r="C56" s="92" t="s">
        <v>287</v>
      </c>
      <c r="D56" s="84">
        <v>0</v>
      </c>
      <c r="E56" s="207">
        <v>0</v>
      </c>
      <c r="F56" s="215"/>
      <c r="G56" s="211"/>
      <c r="H56" s="83"/>
      <c r="I56" s="82"/>
      <c r="J56" s="84">
        <v>0</v>
      </c>
      <c r="K56" s="84">
        <v>0</v>
      </c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5.5" x14ac:dyDescent="0.3">
      <c r="A57" s="197"/>
      <c r="B57" s="83"/>
      <c r="C57" s="92" t="s">
        <v>288</v>
      </c>
      <c r="D57" s="84">
        <v>0</v>
      </c>
      <c r="E57" s="207">
        <v>701.13</v>
      </c>
      <c r="F57" s="215"/>
      <c r="G57" s="89"/>
      <c r="H57" s="87" t="s">
        <v>112</v>
      </c>
      <c r="I57" s="87" t="s">
        <v>289</v>
      </c>
      <c r="J57" s="93">
        <f t="shared" ref="J57:K57" si="7">SUM(J58:J62)</f>
        <v>0</v>
      </c>
      <c r="K57" s="93">
        <f t="shared" si="7"/>
        <v>0</v>
      </c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5.5" x14ac:dyDescent="0.3">
      <c r="A58" s="197"/>
      <c r="B58" s="83"/>
      <c r="C58" s="92" t="s">
        <v>290</v>
      </c>
      <c r="D58" s="84">
        <v>60.05</v>
      </c>
      <c r="E58" s="207">
        <v>670.39</v>
      </c>
      <c r="F58" s="215"/>
      <c r="G58" s="211"/>
      <c r="H58" s="83"/>
      <c r="I58" s="92" t="s">
        <v>291</v>
      </c>
      <c r="J58" s="84">
        <v>0</v>
      </c>
      <c r="K58" s="84">
        <v>0</v>
      </c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5.5" x14ac:dyDescent="0.3">
      <c r="A59" s="197"/>
      <c r="B59" s="83"/>
      <c r="C59" s="92" t="s">
        <v>292</v>
      </c>
      <c r="D59" s="84">
        <v>8666.1200000000008</v>
      </c>
      <c r="E59" s="207">
        <v>8343.6</v>
      </c>
      <c r="F59" s="215"/>
      <c r="G59" s="211"/>
      <c r="H59" s="83"/>
      <c r="I59" s="92" t="s">
        <v>293</v>
      </c>
      <c r="J59" s="84">
        <v>0</v>
      </c>
      <c r="K59" s="84">
        <v>0</v>
      </c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5.5" x14ac:dyDescent="0.3">
      <c r="A60" s="197"/>
      <c r="B60" s="83"/>
      <c r="C60" s="92" t="s">
        <v>294</v>
      </c>
      <c r="D60" s="84">
        <v>0</v>
      </c>
      <c r="E60" s="207">
        <v>0</v>
      </c>
      <c r="F60" s="215"/>
      <c r="G60" s="211"/>
      <c r="H60" s="83"/>
      <c r="I60" s="92" t="s">
        <v>295</v>
      </c>
      <c r="J60" s="84">
        <v>0</v>
      </c>
      <c r="K60" s="84">
        <v>0</v>
      </c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5.5" x14ac:dyDescent="0.3">
      <c r="A61" s="197"/>
      <c r="B61" s="83"/>
      <c r="C61" s="92" t="s">
        <v>296</v>
      </c>
      <c r="D61" s="84">
        <v>0</v>
      </c>
      <c r="E61" s="207">
        <v>0</v>
      </c>
      <c r="F61" s="215"/>
      <c r="G61" s="211"/>
      <c r="H61" s="83"/>
      <c r="I61" s="92" t="s">
        <v>297</v>
      </c>
      <c r="J61" s="84">
        <v>0</v>
      </c>
      <c r="K61" s="84">
        <v>0</v>
      </c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5.5" x14ac:dyDescent="0.3">
      <c r="A62" s="197"/>
      <c r="B62" s="83"/>
      <c r="C62" s="92" t="s">
        <v>298</v>
      </c>
      <c r="D62" s="84">
        <v>0</v>
      </c>
      <c r="E62" s="207">
        <v>0</v>
      </c>
      <c r="F62" s="215"/>
      <c r="G62" s="211"/>
      <c r="H62" s="83"/>
      <c r="I62" s="96"/>
      <c r="J62" s="84">
        <v>0</v>
      </c>
      <c r="K62" s="84">
        <v>0</v>
      </c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5.5" x14ac:dyDescent="0.3">
      <c r="A63" s="197"/>
      <c r="B63" s="83"/>
      <c r="C63" s="92" t="s">
        <v>299</v>
      </c>
      <c r="D63" s="84">
        <v>0</v>
      </c>
      <c r="E63" s="207">
        <v>13.41</v>
      </c>
      <c r="F63" s="215"/>
      <c r="G63" s="97"/>
      <c r="H63" s="98"/>
      <c r="I63" s="97"/>
      <c r="J63" s="97"/>
      <c r="K63" s="99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5.5" x14ac:dyDescent="0.3">
      <c r="A64" s="197"/>
      <c r="B64" s="83"/>
      <c r="C64" s="92" t="s">
        <v>300</v>
      </c>
      <c r="D64" s="84">
        <v>0</v>
      </c>
      <c r="E64" s="207">
        <v>0</v>
      </c>
      <c r="F64" s="215"/>
      <c r="G64" s="100"/>
      <c r="H64" s="101"/>
      <c r="I64" s="100"/>
      <c r="J64" s="100"/>
      <c r="K64" s="102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5.5" x14ac:dyDescent="0.3">
      <c r="A65" s="197"/>
      <c r="B65" s="83"/>
      <c r="C65" s="92" t="s">
        <v>301</v>
      </c>
      <c r="D65" s="84">
        <v>0</v>
      </c>
      <c r="E65" s="207">
        <v>0</v>
      </c>
      <c r="F65" s="215"/>
      <c r="G65" s="100"/>
      <c r="H65" s="103"/>
      <c r="I65" s="100"/>
      <c r="J65" s="100"/>
      <c r="K65" s="102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5.5" x14ac:dyDescent="0.3">
      <c r="A66" s="197"/>
      <c r="B66" s="83"/>
      <c r="C66" s="92" t="s">
        <v>302</v>
      </c>
      <c r="D66" s="84">
        <v>0</v>
      </c>
      <c r="E66" s="207">
        <v>2000</v>
      </c>
      <c r="F66" s="215"/>
      <c r="G66" s="100"/>
      <c r="H66" s="103"/>
      <c r="I66" s="100"/>
      <c r="J66" s="100"/>
      <c r="K66" s="102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5.5" x14ac:dyDescent="0.3">
      <c r="A67" s="197"/>
      <c r="B67" s="83"/>
      <c r="C67" s="92" t="s">
        <v>303</v>
      </c>
      <c r="D67" s="84">
        <v>0</v>
      </c>
      <c r="E67" s="207">
        <v>0</v>
      </c>
      <c r="F67" s="215"/>
      <c r="G67" s="100"/>
      <c r="H67" s="103"/>
      <c r="I67" s="100"/>
      <c r="J67" s="100"/>
      <c r="K67" s="102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5.5" x14ac:dyDescent="0.3">
      <c r="A68" s="197"/>
      <c r="B68" s="83"/>
      <c r="C68" s="92" t="s">
        <v>304</v>
      </c>
      <c r="D68" s="84">
        <v>702.2</v>
      </c>
      <c r="E68" s="207">
        <v>3626.31</v>
      </c>
      <c r="F68" s="215"/>
      <c r="G68" s="100"/>
      <c r="H68" s="103"/>
      <c r="I68" s="100"/>
      <c r="J68" s="100"/>
      <c r="K68" s="102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5.5" x14ac:dyDescent="0.3">
      <c r="A69" s="197"/>
      <c r="B69" s="83"/>
      <c r="C69" s="92" t="s">
        <v>305</v>
      </c>
      <c r="D69" s="84">
        <v>0</v>
      </c>
      <c r="E69" s="207">
        <v>3272.02</v>
      </c>
      <c r="F69" s="215"/>
      <c r="G69" s="100"/>
      <c r="H69" s="103"/>
      <c r="I69" s="100"/>
      <c r="J69" s="100"/>
      <c r="K69" s="102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5.5" x14ac:dyDescent="0.3">
      <c r="A70" s="197"/>
      <c r="B70" s="83"/>
      <c r="C70" s="92" t="s">
        <v>306</v>
      </c>
      <c r="D70" s="84">
        <v>0</v>
      </c>
      <c r="E70" s="207">
        <v>0</v>
      </c>
      <c r="F70" s="215"/>
      <c r="G70" s="100"/>
      <c r="H70" s="103"/>
      <c r="I70" s="100"/>
      <c r="J70" s="100"/>
      <c r="K70" s="102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5.5" x14ac:dyDescent="0.3">
      <c r="A71" s="197"/>
      <c r="B71" s="83"/>
      <c r="C71" s="92" t="s">
        <v>307</v>
      </c>
      <c r="D71" s="84">
        <v>0</v>
      </c>
      <c r="E71" s="207">
        <v>0</v>
      </c>
      <c r="F71" s="215"/>
      <c r="G71" s="100"/>
      <c r="H71" s="103"/>
      <c r="I71" s="100"/>
      <c r="J71" s="100"/>
      <c r="K71" s="102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5.5" x14ac:dyDescent="0.3">
      <c r="A72" s="197"/>
      <c r="B72" s="83"/>
      <c r="C72" s="82"/>
      <c r="D72" s="84">
        <v>0</v>
      </c>
      <c r="E72" s="207">
        <v>0</v>
      </c>
      <c r="F72" s="215"/>
      <c r="G72" s="100"/>
      <c r="H72" s="103"/>
      <c r="I72" s="100"/>
      <c r="J72" s="100"/>
      <c r="K72" s="102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5.5" x14ac:dyDescent="0.3">
      <c r="A73" s="196"/>
      <c r="B73" s="87" t="s">
        <v>18</v>
      </c>
      <c r="C73" s="87" t="s">
        <v>308</v>
      </c>
      <c r="D73" s="93">
        <f t="shared" ref="D73:E73" si="8">SUM(D74:D80)</f>
        <v>13833.89</v>
      </c>
      <c r="E73" s="208">
        <f t="shared" si="8"/>
        <v>5000</v>
      </c>
      <c r="F73" s="216"/>
      <c r="G73" s="103"/>
      <c r="H73" s="103"/>
      <c r="I73" s="100"/>
      <c r="J73" s="100"/>
      <c r="K73" s="102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5.5" x14ac:dyDescent="0.3">
      <c r="A74" s="197"/>
      <c r="B74" s="83"/>
      <c r="C74" s="92" t="s">
        <v>309</v>
      </c>
      <c r="D74" s="84">
        <v>5000</v>
      </c>
      <c r="E74" s="207">
        <v>5000</v>
      </c>
      <c r="F74" s="215"/>
      <c r="G74" s="100"/>
      <c r="H74" s="103"/>
      <c r="I74" s="100"/>
      <c r="J74" s="100"/>
      <c r="K74" s="102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5.5" x14ac:dyDescent="0.3">
      <c r="A75" s="197"/>
      <c r="B75" s="83"/>
      <c r="C75" s="92" t="s">
        <v>310</v>
      </c>
      <c r="D75" s="84">
        <v>0</v>
      </c>
      <c r="E75" s="207">
        <v>0</v>
      </c>
      <c r="F75" s="215"/>
      <c r="G75" s="100"/>
      <c r="H75" s="103"/>
      <c r="I75" s="100"/>
      <c r="J75" s="100"/>
      <c r="K75" s="102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5.5" x14ac:dyDescent="0.3">
      <c r="A76" s="197"/>
      <c r="B76" s="83"/>
      <c r="C76" s="92" t="s">
        <v>311</v>
      </c>
      <c r="D76" s="84">
        <v>8784</v>
      </c>
      <c r="E76" s="207">
        <v>0</v>
      </c>
      <c r="F76" s="215"/>
      <c r="G76" s="100"/>
      <c r="H76" s="103"/>
      <c r="I76" s="100"/>
      <c r="J76" s="100"/>
      <c r="K76" s="102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5.5" x14ac:dyDescent="0.3">
      <c r="A77" s="197"/>
      <c r="B77" s="83"/>
      <c r="C77" s="104" t="s">
        <v>312</v>
      </c>
      <c r="D77" s="84">
        <v>0</v>
      </c>
      <c r="E77" s="207">
        <v>0</v>
      </c>
      <c r="F77" s="215"/>
      <c r="G77" s="100"/>
      <c r="H77" s="103"/>
      <c r="I77" s="100"/>
      <c r="J77" s="100"/>
      <c r="K77" s="102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5.5" x14ac:dyDescent="0.3">
      <c r="A78" s="197"/>
      <c r="B78" s="83"/>
      <c r="C78" s="92" t="s">
        <v>313</v>
      </c>
      <c r="D78" s="84">
        <v>0</v>
      </c>
      <c r="E78" s="207">
        <v>0</v>
      </c>
      <c r="F78" s="215"/>
      <c r="G78" s="100"/>
      <c r="H78" s="103"/>
      <c r="I78" s="100"/>
      <c r="J78" s="100"/>
      <c r="K78" s="102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5.5" x14ac:dyDescent="0.3">
      <c r="A79" s="197"/>
      <c r="B79" s="83"/>
      <c r="C79" s="92" t="s">
        <v>314</v>
      </c>
      <c r="D79" s="84">
        <v>49.89</v>
      </c>
      <c r="E79" s="207">
        <v>0</v>
      </c>
      <c r="F79" s="215"/>
      <c r="G79" s="100"/>
      <c r="H79" s="103"/>
      <c r="I79" s="100"/>
      <c r="J79" s="100"/>
      <c r="K79" s="102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5.5" x14ac:dyDescent="0.3">
      <c r="A80" s="197"/>
      <c r="B80" s="83"/>
      <c r="C80" s="82"/>
      <c r="D80" s="84">
        <v>0</v>
      </c>
      <c r="E80" s="207">
        <v>0</v>
      </c>
      <c r="F80" s="215"/>
      <c r="G80" s="100"/>
      <c r="H80" s="103"/>
      <c r="I80" s="100"/>
      <c r="J80" s="100"/>
      <c r="K80" s="102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5.5" x14ac:dyDescent="0.3">
      <c r="A81" s="196"/>
      <c r="B81" s="87" t="s">
        <v>22</v>
      </c>
      <c r="C81" s="87" t="s">
        <v>315</v>
      </c>
      <c r="D81" s="93">
        <f t="shared" ref="D81:E81" si="9">SUM(D82:D87)</f>
        <v>163942.89000000001</v>
      </c>
      <c r="E81" s="208">
        <f t="shared" si="9"/>
        <v>146872.51999999999</v>
      </c>
      <c r="F81" s="216"/>
      <c r="G81" s="103"/>
      <c r="H81" s="103"/>
      <c r="I81" s="100"/>
      <c r="J81" s="100"/>
      <c r="K81" s="102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5.5" x14ac:dyDescent="0.3">
      <c r="A82" s="197"/>
      <c r="B82" s="83"/>
      <c r="C82" s="92" t="s">
        <v>316</v>
      </c>
      <c r="D82" s="84">
        <v>122859.05</v>
      </c>
      <c r="E82" s="207">
        <v>103614.22</v>
      </c>
      <c r="F82" s="215"/>
      <c r="G82" s="100"/>
      <c r="H82" s="103"/>
      <c r="I82" s="100"/>
      <c r="J82" s="100"/>
      <c r="K82" s="102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5.5" x14ac:dyDescent="0.3">
      <c r="A83" s="197"/>
      <c r="B83" s="83"/>
      <c r="C83" s="92" t="s">
        <v>317</v>
      </c>
      <c r="D83" s="84">
        <v>33283.42</v>
      </c>
      <c r="E83" s="207">
        <v>38852.18</v>
      </c>
      <c r="F83" s="215"/>
      <c r="G83" s="100"/>
      <c r="H83" s="103"/>
      <c r="I83" s="100"/>
      <c r="J83" s="100"/>
      <c r="K83" s="102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5.5" x14ac:dyDescent="0.3">
      <c r="A84" s="197"/>
      <c r="B84" s="83"/>
      <c r="C84" s="92" t="s">
        <v>318</v>
      </c>
      <c r="D84" s="84">
        <v>2714.91</v>
      </c>
      <c r="E84" s="207">
        <v>0</v>
      </c>
      <c r="F84" s="215"/>
      <c r="G84" s="100"/>
      <c r="H84" s="103"/>
      <c r="I84" s="100"/>
      <c r="J84" s="100"/>
      <c r="K84" s="102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5.5" x14ac:dyDescent="0.3">
      <c r="A85" s="197"/>
      <c r="B85" s="83"/>
      <c r="C85" s="92" t="s">
        <v>319</v>
      </c>
      <c r="D85" s="95">
        <v>5085.51</v>
      </c>
      <c r="E85" s="207">
        <v>4406.12</v>
      </c>
      <c r="F85" s="215"/>
      <c r="G85" s="100"/>
      <c r="H85" s="103"/>
      <c r="I85" s="100"/>
      <c r="J85" s="100"/>
      <c r="K85" s="102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5.5" x14ac:dyDescent="0.3">
      <c r="A86" s="197"/>
      <c r="B86" s="83"/>
      <c r="C86" s="92" t="s">
        <v>320</v>
      </c>
      <c r="D86" s="84">
        <v>0</v>
      </c>
      <c r="E86" s="207">
        <v>0</v>
      </c>
      <c r="F86" s="215"/>
      <c r="G86" s="100"/>
      <c r="H86" s="103"/>
      <c r="I86" s="100"/>
      <c r="J86" s="100"/>
      <c r="K86" s="102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5.5" x14ac:dyDescent="0.3">
      <c r="A87" s="197"/>
      <c r="B87" s="83"/>
      <c r="C87" s="82"/>
      <c r="D87" s="84">
        <v>0</v>
      </c>
      <c r="E87" s="207">
        <v>0</v>
      </c>
      <c r="F87" s="215"/>
      <c r="G87" s="100"/>
      <c r="H87" s="103"/>
      <c r="I87" s="100"/>
      <c r="J87" s="100"/>
      <c r="K87" s="102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5.5" x14ac:dyDescent="0.3">
      <c r="A88" s="196"/>
      <c r="B88" s="87" t="s">
        <v>26</v>
      </c>
      <c r="C88" s="87" t="s">
        <v>321</v>
      </c>
      <c r="D88" s="93">
        <f t="shared" ref="D88:E88" si="10">SUM(D89:D92)</f>
        <v>60387.55</v>
      </c>
      <c r="E88" s="208">
        <f t="shared" si="10"/>
        <v>49910.71</v>
      </c>
      <c r="F88" s="216"/>
      <c r="G88" s="103"/>
      <c r="H88" s="103"/>
      <c r="I88" s="100"/>
      <c r="J88" s="100"/>
      <c r="K88" s="102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5.5" x14ac:dyDescent="0.3">
      <c r="A89" s="197"/>
      <c r="B89" s="83"/>
      <c r="C89" s="92" t="s">
        <v>322</v>
      </c>
      <c r="D89" s="84">
        <v>0</v>
      </c>
      <c r="E89" s="207">
        <v>0</v>
      </c>
      <c r="F89" s="215"/>
      <c r="G89" s="100"/>
      <c r="H89" s="103"/>
      <c r="I89" s="100"/>
      <c r="J89" s="100"/>
      <c r="K89" s="102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5.5" x14ac:dyDescent="0.3">
      <c r="A90" s="197"/>
      <c r="B90" s="83"/>
      <c r="C90" s="92" t="s">
        <v>323</v>
      </c>
      <c r="D90" s="84">
        <v>60387.55</v>
      </c>
      <c r="E90" s="207">
        <v>49910.71</v>
      </c>
      <c r="F90" s="215"/>
      <c r="G90" s="100"/>
      <c r="H90" s="103"/>
      <c r="I90" s="100"/>
      <c r="J90" s="100"/>
      <c r="K90" s="102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5.5" x14ac:dyDescent="0.3">
      <c r="A91" s="196"/>
      <c r="B91" s="87" t="s">
        <v>489</v>
      </c>
      <c r="C91" s="87" t="s">
        <v>490</v>
      </c>
      <c r="D91" s="93">
        <v>0</v>
      </c>
      <c r="E91" s="93">
        <v>0</v>
      </c>
      <c r="F91" s="215"/>
      <c r="G91" s="100"/>
      <c r="H91" s="103"/>
      <c r="I91" s="100"/>
      <c r="J91" s="100"/>
      <c r="K91" s="102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5.5" x14ac:dyDescent="0.3">
      <c r="A92" s="197"/>
      <c r="B92" s="83"/>
      <c r="C92" s="82"/>
      <c r="D92" s="84">
        <v>0</v>
      </c>
      <c r="E92" s="207">
        <v>0</v>
      </c>
      <c r="F92" s="215"/>
      <c r="G92" s="100"/>
      <c r="H92" s="103"/>
      <c r="I92" s="100"/>
      <c r="J92" s="100"/>
      <c r="K92" s="102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5.5" x14ac:dyDescent="0.3">
      <c r="A93" s="196"/>
      <c r="B93" s="87" t="s">
        <v>30</v>
      </c>
      <c r="C93" s="87" t="s">
        <v>324</v>
      </c>
      <c r="D93" s="93">
        <f t="shared" ref="D93:E93" si="11">SUM(D94:D96)</f>
        <v>0</v>
      </c>
      <c r="E93" s="208">
        <f t="shared" si="11"/>
        <v>0</v>
      </c>
      <c r="F93" s="216"/>
      <c r="G93" s="103"/>
      <c r="H93" s="103"/>
      <c r="I93" s="100"/>
      <c r="J93" s="100"/>
      <c r="K93" s="102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5.5" x14ac:dyDescent="0.3">
      <c r="A94" s="197"/>
      <c r="B94" s="83"/>
      <c r="C94" s="92" t="s">
        <v>325</v>
      </c>
      <c r="D94" s="84">
        <v>0</v>
      </c>
      <c r="E94" s="207">
        <v>0</v>
      </c>
      <c r="F94" s="215"/>
      <c r="G94" s="100"/>
      <c r="H94" s="103"/>
      <c r="I94" s="100"/>
      <c r="J94" s="100"/>
      <c r="K94" s="102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5.5" x14ac:dyDescent="0.3">
      <c r="A95" s="197"/>
      <c r="B95" s="83"/>
      <c r="C95" s="92" t="s">
        <v>326</v>
      </c>
      <c r="D95" s="84">
        <v>0</v>
      </c>
      <c r="E95" s="207">
        <v>0</v>
      </c>
      <c r="F95" s="215"/>
      <c r="G95" s="100"/>
      <c r="H95" s="103"/>
      <c r="I95" s="100"/>
      <c r="J95" s="100"/>
      <c r="K95" s="102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5.5" x14ac:dyDescent="0.3">
      <c r="A96" s="197"/>
      <c r="B96" s="83"/>
      <c r="C96" s="82"/>
      <c r="D96" s="84">
        <v>0</v>
      </c>
      <c r="E96" s="207">
        <v>0</v>
      </c>
      <c r="F96" s="215"/>
      <c r="G96" s="100"/>
      <c r="H96" s="103"/>
      <c r="I96" s="100"/>
      <c r="J96" s="100"/>
      <c r="K96" s="102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5.5" x14ac:dyDescent="0.3">
      <c r="A97" s="196"/>
      <c r="B97" s="87" t="s">
        <v>33</v>
      </c>
      <c r="C97" s="87" t="s">
        <v>327</v>
      </c>
      <c r="D97" s="93">
        <f t="shared" ref="D97:E97" si="12">SUM(D98:D120)</f>
        <v>66548.639999999999</v>
      </c>
      <c r="E97" s="208">
        <f t="shared" si="12"/>
        <v>2073.06</v>
      </c>
      <c r="F97" s="216"/>
      <c r="G97" s="103"/>
      <c r="H97" s="103"/>
      <c r="I97" s="100"/>
      <c r="J97" s="100"/>
      <c r="K97" s="102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5.5" x14ac:dyDescent="0.3">
      <c r="A98" s="197"/>
      <c r="B98" s="83"/>
      <c r="C98" s="92" t="s">
        <v>328</v>
      </c>
      <c r="D98" s="84">
        <v>0</v>
      </c>
      <c r="E98" s="207">
        <v>0</v>
      </c>
      <c r="F98" s="215"/>
      <c r="G98" s="100"/>
      <c r="H98" s="103"/>
      <c r="I98" s="100"/>
      <c r="J98" s="100"/>
      <c r="K98" s="102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5.5" x14ac:dyDescent="0.3">
      <c r="A99" s="197"/>
      <c r="B99" s="83"/>
      <c r="C99" s="92" t="s">
        <v>329</v>
      </c>
      <c r="D99" s="84">
        <v>0</v>
      </c>
      <c r="E99" s="207">
        <v>0</v>
      </c>
      <c r="F99" s="215"/>
      <c r="G99" s="100"/>
      <c r="H99" s="103"/>
      <c r="I99" s="100"/>
      <c r="J99" s="100"/>
      <c r="K99" s="102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5.5" x14ac:dyDescent="0.3">
      <c r="A100" s="197"/>
      <c r="B100" s="83"/>
      <c r="C100" s="92" t="s">
        <v>330</v>
      </c>
      <c r="D100" s="84">
        <v>0</v>
      </c>
      <c r="E100" s="207">
        <v>0</v>
      </c>
      <c r="F100" s="215"/>
      <c r="G100" s="100"/>
      <c r="H100" s="103"/>
      <c r="I100" s="100"/>
      <c r="J100" s="100"/>
      <c r="K100" s="102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5.5" x14ac:dyDescent="0.3">
      <c r="A101" s="197"/>
      <c r="B101" s="83"/>
      <c r="C101" s="92" t="s">
        <v>331</v>
      </c>
      <c r="D101" s="84">
        <v>0</v>
      </c>
      <c r="E101" s="207">
        <v>1245</v>
      </c>
      <c r="F101" s="215"/>
      <c r="G101" s="100"/>
      <c r="H101" s="103"/>
      <c r="I101" s="100"/>
      <c r="J101" s="100"/>
      <c r="K101" s="102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5.5" x14ac:dyDescent="0.3">
      <c r="A102" s="197"/>
      <c r="B102" s="83"/>
      <c r="C102" s="92" t="s">
        <v>332</v>
      </c>
      <c r="D102" s="84">
        <v>0</v>
      </c>
      <c r="E102" s="207">
        <v>0</v>
      </c>
      <c r="F102" s="215"/>
      <c r="G102" s="100"/>
      <c r="H102" s="101"/>
      <c r="I102" s="100"/>
      <c r="J102" s="100"/>
      <c r="K102" s="102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5.5" x14ac:dyDescent="0.3">
      <c r="A103" s="197"/>
      <c r="B103" s="83"/>
      <c r="C103" s="92" t="s">
        <v>333</v>
      </c>
      <c r="D103" s="84">
        <f>2+71.26</f>
        <v>73.260000000000005</v>
      </c>
      <c r="E103" s="207">
        <v>0</v>
      </c>
      <c r="F103" s="215"/>
      <c r="G103" s="100"/>
      <c r="H103" s="101"/>
      <c r="I103" s="100"/>
      <c r="J103" s="100"/>
      <c r="K103" s="102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5.5" x14ac:dyDescent="0.3">
      <c r="A104" s="197"/>
      <c r="B104" s="83"/>
      <c r="C104" s="92" t="s">
        <v>334</v>
      </c>
      <c r="D104" s="84">
        <v>0</v>
      </c>
      <c r="E104" s="207">
        <v>0</v>
      </c>
      <c r="F104" s="215"/>
      <c r="G104" s="100"/>
      <c r="H104" s="101"/>
      <c r="I104" s="100"/>
      <c r="J104" s="100"/>
      <c r="K104" s="102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5.5" x14ac:dyDescent="0.3">
      <c r="A105" s="197"/>
      <c r="B105" s="83"/>
      <c r="C105" s="92" t="s">
        <v>335</v>
      </c>
      <c r="D105" s="84">
        <v>0</v>
      </c>
      <c r="E105" s="207">
        <v>0</v>
      </c>
      <c r="F105" s="215"/>
      <c r="G105" s="100"/>
      <c r="H105" s="101"/>
      <c r="I105" s="100"/>
      <c r="J105" s="100"/>
      <c r="K105" s="102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5.5" x14ac:dyDescent="0.3">
      <c r="A106" s="197"/>
      <c r="B106" s="83"/>
      <c r="C106" s="92" t="s">
        <v>336</v>
      </c>
      <c r="D106" s="84">
        <v>0</v>
      </c>
      <c r="E106" s="207">
        <v>0</v>
      </c>
      <c r="F106" s="215"/>
      <c r="G106" s="100"/>
      <c r="H106" s="101"/>
      <c r="I106" s="100"/>
      <c r="J106" s="100"/>
      <c r="K106" s="102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5.5" x14ac:dyDescent="0.3">
      <c r="A107" s="197"/>
      <c r="B107" s="83"/>
      <c r="C107" s="92" t="s">
        <v>337</v>
      </c>
      <c r="D107" s="84">
        <f>615+650+650+65680.89-2714.91-2625.6</f>
        <v>62255.38</v>
      </c>
      <c r="E107" s="207">
        <v>0</v>
      </c>
      <c r="F107" s="215"/>
      <c r="G107" s="100"/>
      <c r="H107" s="101"/>
      <c r="I107" s="100"/>
      <c r="J107" s="100"/>
      <c r="K107" s="102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5.5" x14ac:dyDescent="0.3">
      <c r="A108" s="197"/>
      <c r="B108" s="83"/>
      <c r="C108" s="92" t="s">
        <v>338</v>
      </c>
      <c r="D108" s="84">
        <v>0</v>
      </c>
      <c r="E108" s="207">
        <v>0</v>
      </c>
      <c r="F108" s="215"/>
      <c r="G108" s="100"/>
      <c r="H108" s="101"/>
      <c r="I108" s="100"/>
      <c r="J108" s="100"/>
      <c r="K108" s="102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5.5" x14ac:dyDescent="0.3">
      <c r="A109" s="197"/>
      <c r="B109" s="83"/>
      <c r="C109" s="92" t="s">
        <v>339</v>
      </c>
      <c r="D109" s="84">
        <v>0</v>
      </c>
      <c r="E109" s="207">
        <v>0</v>
      </c>
      <c r="F109" s="215"/>
      <c r="G109" s="100"/>
      <c r="H109" s="101"/>
      <c r="I109" s="100"/>
      <c r="J109" s="100"/>
      <c r="K109" s="102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5.5" x14ac:dyDescent="0.3">
      <c r="A110" s="197"/>
      <c r="B110" s="83"/>
      <c r="C110" s="92" t="s">
        <v>340</v>
      </c>
      <c r="D110" s="84">
        <v>0</v>
      </c>
      <c r="E110" s="207">
        <v>0</v>
      </c>
      <c r="F110" s="215"/>
      <c r="G110" s="100"/>
      <c r="H110" s="101"/>
      <c r="I110" s="100"/>
      <c r="J110" s="100"/>
      <c r="K110" s="102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5.5" x14ac:dyDescent="0.3">
      <c r="A111" s="197"/>
      <c r="B111" s="83"/>
      <c r="C111" s="92" t="s">
        <v>341</v>
      </c>
      <c r="D111" s="84">
        <v>0</v>
      </c>
      <c r="E111" s="207">
        <v>0</v>
      </c>
      <c r="F111" s="215"/>
      <c r="G111" s="100"/>
      <c r="H111" s="101"/>
      <c r="I111" s="100"/>
      <c r="J111" s="100"/>
      <c r="K111" s="102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5.5" x14ac:dyDescent="0.3">
      <c r="A112" s="197"/>
      <c r="B112" s="83"/>
      <c r="C112" s="92" t="s">
        <v>342</v>
      </c>
      <c r="D112" s="84">
        <v>0</v>
      </c>
      <c r="E112" s="207">
        <v>0</v>
      </c>
      <c r="F112" s="215"/>
      <c r="G112" s="100"/>
      <c r="H112" s="101"/>
      <c r="I112" s="100"/>
      <c r="J112" s="100"/>
      <c r="K112" s="102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5.5" x14ac:dyDescent="0.3">
      <c r="A113" s="197"/>
      <c r="B113" s="83"/>
      <c r="C113" s="92" t="s">
        <v>343</v>
      </c>
      <c r="D113" s="84">
        <v>0</v>
      </c>
      <c r="E113" s="207">
        <v>828.06</v>
      </c>
      <c r="F113" s="215"/>
      <c r="G113" s="100"/>
      <c r="H113" s="101"/>
      <c r="I113" s="100"/>
      <c r="J113" s="100"/>
      <c r="K113" s="102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5.5" x14ac:dyDescent="0.3">
      <c r="A114" s="197"/>
      <c r="B114" s="83"/>
      <c r="C114" s="92" t="s">
        <v>344</v>
      </c>
      <c r="D114" s="84">
        <v>0</v>
      </c>
      <c r="E114" s="207">
        <v>0</v>
      </c>
      <c r="F114" s="215"/>
      <c r="G114" s="100"/>
      <c r="H114" s="101"/>
      <c r="I114" s="100"/>
      <c r="J114" s="100"/>
      <c r="K114" s="102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5.5" x14ac:dyDescent="0.3">
      <c r="A115" s="197"/>
      <c r="B115" s="83"/>
      <c r="C115" s="92" t="s">
        <v>345</v>
      </c>
      <c r="D115" s="84">
        <v>0</v>
      </c>
      <c r="E115" s="207">
        <v>0</v>
      </c>
      <c r="F115" s="215"/>
      <c r="G115" s="100"/>
      <c r="H115" s="101"/>
      <c r="I115" s="100"/>
      <c r="J115" s="100"/>
      <c r="K115" s="102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5.5" x14ac:dyDescent="0.3">
      <c r="A116" s="197"/>
      <c r="B116" s="83"/>
      <c r="C116" s="92" t="s">
        <v>346</v>
      </c>
      <c r="D116" s="84">
        <v>0</v>
      </c>
      <c r="E116" s="207">
        <v>0</v>
      </c>
      <c r="F116" s="215"/>
      <c r="G116" s="100"/>
      <c r="H116" s="101"/>
      <c r="I116" s="100"/>
      <c r="J116" s="100"/>
      <c r="K116" s="102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5.5" x14ac:dyDescent="0.3">
      <c r="A117" s="197"/>
      <c r="B117" s="83"/>
      <c r="C117" s="92" t="s">
        <v>347</v>
      </c>
      <c r="D117" s="84">
        <v>0</v>
      </c>
      <c r="E117" s="207">
        <v>0</v>
      </c>
      <c r="F117" s="215"/>
      <c r="G117" s="100"/>
      <c r="H117" s="101"/>
      <c r="I117" s="100"/>
      <c r="J117" s="100"/>
      <c r="K117" s="102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5.5" x14ac:dyDescent="0.3">
      <c r="A118" s="197"/>
      <c r="B118" s="83"/>
      <c r="C118" s="92" t="s">
        <v>348</v>
      </c>
      <c r="D118" s="84">
        <v>2220</v>
      </c>
      <c r="E118" s="207">
        <v>0</v>
      </c>
      <c r="F118" s="215"/>
      <c r="G118" s="100"/>
      <c r="H118" s="101"/>
      <c r="I118" s="100"/>
      <c r="J118" s="100"/>
      <c r="K118" s="102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5.5" x14ac:dyDescent="0.3">
      <c r="A119" s="197"/>
      <c r="B119" s="83"/>
      <c r="C119" s="92" t="s">
        <v>349</v>
      </c>
      <c r="D119" s="84">
        <v>2000</v>
      </c>
      <c r="E119" s="207">
        <v>0</v>
      </c>
      <c r="F119" s="215"/>
      <c r="G119" s="100"/>
      <c r="H119" s="101"/>
      <c r="I119" s="100"/>
      <c r="J119" s="100"/>
      <c r="K119" s="102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5.5" x14ac:dyDescent="0.3">
      <c r="A120" s="197"/>
      <c r="B120" s="83"/>
      <c r="C120" s="82"/>
      <c r="D120" s="84">
        <v>0</v>
      </c>
      <c r="E120" s="207">
        <v>0</v>
      </c>
      <c r="F120" s="215"/>
      <c r="G120" s="100"/>
      <c r="H120" s="101"/>
      <c r="I120" s="100"/>
      <c r="J120" s="100"/>
      <c r="K120" s="102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5.5" x14ac:dyDescent="0.3">
      <c r="A121" s="200"/>
      <c r="B121" s="87" t="s">
        <v>99</v>
      </c>
      <c r="C121" s="87" t="s">
        <v>350</v>
      </c>
      <c r="D121" s="93">
        <f t="shared" ref="D121:E121" si="13">SUM(D122:D128)</f>
        <v>0</v>
      </c>
      <c r="E121" s="208">
        <f t="shared" si="13"/>
        <v>0</v>
      </c>
      <c r="F121" s="216"/>
      <c r="G121" s="103"/>
      <c r="H121" s="103"/>
      <c r="I121" s="100"/>
      <c r="J121" s="100"/>
      <c r="K121" s="102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5.5" x14ac:dyDescent="0.3">
      <c r="A122" s="197"/>
      <c r="B122" s="83"/>
      <c r="C122" s="92" t="s">
        <v>351</v>
      </c>
      <c r="D122" s="84">
        <v>0</v>
      </c>
      <c r="E122" s="207">
        <v>0</v>
      </c>
      <c r="F122" s="215"/>
      <c r="G122" s="100"/>
      <c r="H122" s="101"/>
      <c r="I122" s="100"/>
      <c r="J122" s="100"/>
      <c r="K122" s="102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5.5" x14ac:dyDescent="0.3">
      <c r="A123" s="197"/>
      <c r="B123" s="83"/>
      <c r="C123" s="92" t="s">
        <v>352</v>
      </c>
      <c r="D123" s="84">
        <v>0</v>
      </c>
      <c r="E123" s="207">
        <v>0</v>
      </c>
      <c r="F123" s="215"/>
      <c r="G123" s="100"/>
      <c r="H123" s="101"/>
      <c r="I123" s="100"/>
      <c r="J123" s="100"/>
      <c r="K123" s="102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5.5" x14ac:dyDescent="0.3">
      <c r="A124" s="197"/>
      <c r="B124" s="83"/>
      <c r="C124" s="92" t="s">
        <v>353</v>
      </c>
      <c r="D124" s="84">
        <v>0</v>
      </c>
      <c r="E124" s="207">
        <v>0</v>
      </c>
      <c r="F124" s="215"/>
      <c r="G124" s="100"/>
      <c r="H124" s="101"/>
      <c r="I124" s="100"/>
      <c r="J124" s="100"/>
      <c r="K124" s="102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5.5" x14ac:dyDescent="0.3">
      <c r="A125" s="197"/>
      <c r="B125" s="83"/>
      <c r="C125" s="92" t="s">
        <v>354</v>
      </c>
      <c r="D125" s="84">
        <v>0</v>
      </c>
      <c r="E125" s="207">
        <v>0</v>
      </c>
      <c r="F125" s="215"/>
      <c r="G125" s="100"/>
      <c r="H125" s="101"/>
      <c r="I125" s="100"/>
      <c r="J125" s="100"/>
      <c r="K125" s="102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5.5" x14ac:dyDescent="0.3">
      <c r="A126" s="196"/>
      <c r="B126" s="87" t="s">
        <v>100</v>
      </c>
      <c r="C126" s="87" t="s">
        <v>491</v>
      </c>
      <c r="D126" s="93">
        <v>0</v>
      </c>
      <c r="E126" s="93">
        <v>0</v>
      </c>
      <c r="F126" s="215"/>
      <c r="G126" s="100"/>
      <c r="H126" s="103"/>
      <c r="I126" s="100"/>
      <c r="J126" s="100"/>
      <c r="K126" s="102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5.5" x14ac:dyDescent="0.3">
      <c r="A127" s="197"/>
      <c r="B127" s="83"/>
      <c r="C127" s="92"/>
      <c r="D127" s="84">
        <v>0</v>
      </c>
      <c r="E127" s="207">
        <v>0</v>
      </c>
      <c r="F127" s="215"/>
      <c r="G127" s="100"/>
      <c r="H127" s="101"/>
      <c r="I127" s="100"/>
      <c r="J127" s="100"/>
      <c r="K127" s="102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5.5" x14ac:dyDescent="0.3">
      <c r="A128" s="196"/>
      <c r="B128" s="87" t="s">
        <v>110</v>
      </c>
      <c r="C128" s="87" t="s">
        <v>492</v>
      </c>
      <c r="D128" s="93">
        <v>0</v>
      </c>
      <c r="E128" s="93">
        <v>0</v>
      </c>
      <c r="F128" s="215"/>
      <c r="G128" s="100"/>
      <c r="H128" s="103"/>
      <c r="I128" s="100"/>
      <c r="J128" s="100"/>
      <c r="K128" s="102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31.4" customHeight="1" thickBot="1" x14ac:dyDescent="0.35">
      <c r="A129" s="339" t="s">
        <v>450</v>
      </c>
      <c r="B129" s="340"/>
      <c r="C129" s="341"/>
      <c r="D129" s="201">
        <f>+D9+D22+D73+D81+D88+D93+D97+D121+D91+D126+D128</f>
        <v>540197.49</v>
      </c>
      <c r="E129" s="209">
        <f>+E9+E22+E73+E81+E88+E93+E97+E121+E91+E126+E128</f>
        <v>586652</v>
      </c>
      <c r="F129" s="213"/>
      <c r="G129" s="342" t="s">
        <v>451</v>
      </c>
      <c r="H129" s="342"/>
      <c r="I129" s="343"/>
      <c r="J129" s="81">
        <f t="shared" ref="J129:K129" si="14">+J9+J13+J16+J19+J22+J24+J29+J37+J39+J47+J57</f>
        <v>585880.72</v>
      </c>
      <c r="K129" s="81">
        <f t="shared" si="14"/>
        <v>546502.32999999996</v>
      </c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29.5" customHeight="1" thickBot="1" x14ac:dyDescent="0.35">
      <c r="A130" s="346"/>
      <c r="B130" s="347"/>
      <c r="C130" s="347"/>
      <c r="D130" s="347"/>
      <c r="E130" s="347"/>
      <c r="F130" s="217"/>
      <c r="G130" s="344" t="s">
        <v>355</v>
      </c>
      <c r="H130" s="344"/>
      <c r="I130" s="345"/>
      <c r="J130" s="218">
        <f t="shared" ref="J130:K130" si="15">+J129-D129</f>
        <v>45683.229999999981</v>
      </c>
      <c r="K130" s="218">
        <f t="shared" si="15"/>
        <v>-40149.670000000042</v>
      </c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5.5" x14ac:dyDescent="0.3">
      <c r="A131" s="74"/>
      <c r="B131" s="79"/>
      <c r="C131" s="74"/>
      <c r="D131" s="74"/>
      <c r="E131" s="74"/>
      <c r="F131" s="74"/>
      <c r="G131" s="74"/>
      <c r="H131" s="91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5.5" x14ac:dyDescent="0.3">
      <c r="A132" s="74"/>
      <c r="B132" s="79"/>
      <c r="C132" s="74"/>
      <c r="D132" s="74"/>
      <c r="E132" s="74"/>
      <c r="F132" s="74"/>
      <c r="G132" s="74"/>
      <c r="H132" s="91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5.5" x14ac:dyDescent="0.3">
      <c r="A133" s="74"/>
      <c r="B133" s="79"/>
      <c r="C133" s="74"/>
      <c r="D133" s="74"/>
      <c r="E133" s="74"/>
      <c r="F133" s="74"/>
      <c r="G133" s="74"/>
      <c r="H133" s="91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5.5" x14ac:dyDescent="0.3">
      <c r="A134" s="74"/>
      <c r="B134" s="79"/>
      <c r="C134" s="74"/>
      <c r="D134" s="74"/>
      <c r="E134" s="74"/>
      <c r="F134" s="74"/>
      <c r="G134" s="74"/>
      <c r="H134" s="91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5.5" x14ac:dyDescent="0.3">
      <c r="A135" s="74"/>
      <c r="B135" s="79"/>
      <c r="C135" s="74"/>
      <c r="D135" s="74"/>
      <c r="E135" s="74"/>
      <c r="F135" s="74"/>
      <c r="G135" s="74"/>
      <c r="H135" s="91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5.5" x14ac:dyDescent="0.3">
      <c r="A136" s="74"/>
      <c r="B136" s="79"/>
      <c r="C136" s="74"/>
      <c r="D136" s="74"/>
      <c r="E136" s="74"/>
      <c r="F136" s="74"/>
      <c r="G136" s="74"/>
      <c r="H136" s="91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5.5" x14ac:dyDescent="0.3">
      <c r="A137" s="74"/>
      <c r="B137" s="79"/>
      <c r="C137" s="74"/>
      <c r="D137" s="74"/>
      <c r="E137" s="74"/>
      <c r="F137" s="74"/>
      <c r="G137" s="74"/>
      <c r="H137" s="91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5.5" x14ac:dyDescent="0.3">
      <c r="A138" s="74"/>
      <c r="B138" s="79"/>
      <c r="C138" s="74"/>
      <c r="D138" s="74"/>
      <c r="E138" s="74"/>
      <c r="F138" s="74"/>
      <c r="G138" s="74"/>
      <c r="H138" s="91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5.5" x14ac:dyDescent="0.3">
      <c r="A139" s="74"/>
      <c r="B139" s="79"/>
      <c r="C139" s="74"/>
      <c r="D139" s="74"/>
      <c r="E139" s="74"/>
      <c r="F139" s="74"/>
      <c r="G139" s="74"/>
      <c r="H139" s="91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5.5" x14ac:dyDescent="0.3">
      <c r="A140" s="74"/>
      <c r="B140" s="79"/>
      <c r="C140" s="74"/>
      <c r="D140" s="74"/>
      <c r="E140" s="74"/>
      <c r="F140" s="74"/>
      <c r="G140" s="74"/>
      <c r="H140" s="91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5.5" x14ac:dyDescent="0.3">
      <c r="A141" s="74"/>
      <c r="B141" s="79"/>
      <c r="C141" s="74"/>
      <c r="D141" s="74"/>
      <c r="E141" s="74"/>
      <c r="F141" s="74"/>
      <c r="G141" s="74"/>
      <c r="H141" s="91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5.5" x14ac:dyDescent="0.3">
      <c r="A142" s="74"/>
      <c r="B142" s="79"/>
      <c r="C142" s="74"/>
      <c r="D142" s="74"/>
      <c r="E142" s="74"/>
      <c r="F142" s="74"/>
      <c r="G142" s="74"/>
      <c r="H142" s="91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5.5" x14ac:dyDescent="0.3">
      <c r="A143" s="74"/>
      <c r="B143" s="79"/>
      <c r="C143" s="74"/>
      <c r="D143" s="74"/>
      <c r="E143" s="74"/>
      <c r="F143" s="74"/>
      <c r="G143" s="74"/>
      <c r="H143" s="91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5.5" x14ac:dyDescent="0.3">
      <c r="A144" s="74"/>
      <c r="B144" s="79"/>
      <c r="C144" s="74"/>
      <c r="D144" s="74"/>
      <c r="E144" s="74"/>
      <c r="F144" s="74"/>
      <c r="G144" s="74"/>
      <c r="H144" s="91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5.5" x14ac:dyDescent="0.3">
      <c r="A145" s="74"/>
      <c r="B145" s="79"/>
      <c r="C145" s="74"/>
      <c r="D145" s="74"/>
      <c r="E145" s="74"/>
      <c r="F145" s="74"/>
      <c r="G145" s="74"/>
      <c r="H145" s="91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5.5" x14ac:dyDescent="0.3">
      <c r="A146" s="74"/>
      <c r="B146" s="79"/>
      <c r="C146" s="74"/>
      <c r="D146" s="74"/>
      <c r="E146" s="74"/>
      <c r="F146" s="74"/>
      <c r="G146" s="74"/>
      <c r="H146" s="91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5.5" x14ac:dyDescent="0.3">
      <c r="A147" s="74"/>
      <c r="B147" s="79"/>
      <c r="C147" s="74"/>
      <c r="D147" s="74"/>
      <c r="E147" s="74"/>
      <c r="F147" s="74"/>
      <c r="G147" s="74"/>
      <c r="H147" s="91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5.5" x14ac:dyDescent="0.3">
      <c r="A148" s="74"/>
      <c r="B148" s="79"/>
      <c r="C148" s="74"/>
      <c r="D148" s="74"/>
      <c r="E148" s="74"/>
      <c r="F148" s="74"/>
      <c r="G148" s="74"/>
      <c r="H148" s="91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5.5" x14ac:dyDescent="0.3">
      <c r="A149" s="74"/>
      <c r="B149" s="79"/>
      <c r="C149" s="74"/>
      <c r="D149" s="74"/>
      <c r="E149" s="74"/>
      <c r="F149" s="74"/>
      <c r="G149" s="74"/>
      <c r="H149" s="91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5.5" x14ac:dyDescent="0.3">
      <c r="A150" s="74"/>
      <c r="B150" s="79"/>
      <c r="C150" s="74"/>
      <c r="D150" s="74"/>
      <c r="E150" s="74"/>
      <c r="F150" s="74"/>
      <c r="G150" s="74"/>
      <c r="H150" s="91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5.5" x14ac:dyDescent="0.3">
      <c r="A151" s="74"/>
      <c r="B151" s="79"/>
      <c r="C151" s="74"/>
      <c r="D151" s="74"/>
      <c r="E151" s="74"/>
      <c r="F151" s="74"/>
      <c r="G151" s="74"/>
      <c r="H151" s="91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5.5" x14ac:dyDescent="0.3">
      <c r="A152" s="74"/>
      <c r="B152" s="79"/>
      <c r="C152" s="74"/>
      <c r="D152" s="74"/>
      <c r="E152" s="74"/>
      <c r="F152" s="74"/>
      <c r="G152" s="74"/>
      <c r="H152" s="91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5.5" x14ac:dyDescent="0.3">
      <c r="A153" s="74"/>
      <c r="B153" s="79"/>
      <c r="C153" s="74"/>
      <c r="D153" s="74"/>
      <c r="E153" s="74"/>
      <c r="F153" s="74"/>
      <c r="G153" s="74"/>
      <c r="H153" s="91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5.5" x14ac:dyDescent="0.3">
      <c r="A154" s="74"/>
      <c r="B154" s="79"/>
      <c r="C154" s="74"/>
      <c r="D154" s="74"/>
      <c r="E154" s="74"/>
      <c r="F154" s="74"/>
      <c r="G154" s="74"/>
      <c r="H154" s="91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5.5" x14ac:dyDescent="0.3">
      <c r="A155" s="74"/>
      <c r="B155" s="79"/>
      <c r="C155" s="74"/>
      <c r="D155" s="74"/>
      <c r="E155" s="74"/>
      <c r="F155" s="74"/>
      <c r="G155" s="74"/>
      <c r="H155" s="91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5.5" x14ac:dyDescent="0.3">
      <c r="A156" s="74"/>
      <c r="B156" s="79"/>
      <c r="C156" s="74"/>
      <c r="D156" s="74"/>
      <c r="E156" s="74"/>
      <c r="F156" s="74"/>
      <c r="G156" s="74"/>
      <c r="H156" s="91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5.5" x14ac:dyDescent="0.3">
      <c r="A157" s="74"/>
      <c r="B157" s="79"/>
      <c r="C157" s="74"/>
      <c r="D157" s="74"/>
      <c r="E157" s="74"/>
      <c r="F157" s="74"/>
      <c r="G157" s="74"/>
      <c r="H157" s="91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5.5" x14ac:dyDescent="0.3">
      <c r="A158" s="74"/>
      <c r="B158" s="79"/>
      <c r="C158" s="74"/>
      <c r="D158" s="74"/>
      <c r="E158" s="74"/>
      <c r="F158" s="74"/>
      <c r="G158" s="74"/>
      <c r="H158" s="91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5.5" x14ac:dyDescent="0.3">
      <c r="A159" s="74"/>
      <c r="B159" s="79"/>
      <c r="C159" s="74"/>
      <c r="D159" s="74"/>
      <c r="E159" s="74"/>
      <c r="F159" s="74"/>
      <c r="G159" s="74"/>
      <c r="H159" s="91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5.5" x14ac:dyDescent="0.3">
      <c r="A160" s="74"/>
      <c r="B160" s="79"/>
      <c r="C160" s="74"/>
      <c r="D160" s="74"/>
      <c r="E160" s="74"/>
      <c r="F160" s="74"/>
      <c r="G160" s="74"/>
      <c r="H160" s="91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5.5" x14ac:dyDescent="0.3">
      <c r="A161" s="74"/>
      <c r="B161" s="79"/>
      <c r="C161" s="74"/>
      <c r="D161" s="74"/>
      <c r="E161" s="74"/>
      <c r="F161" s="74"/>
      <c r="G161" s="74"/>
      <c r="H161" s="91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5.5" x14ac:dyDescent="0.3">
      <c r="A162" s="74"/>
      <c r="B162" s="79"/>
      <c r="C162" s="74"/>
      <c r="D162" s="74"/>
      <c r="E162" s="74"/>
      <c r="F162" s="74"/>
      <c r="G162" s="74"/>
      <c r="H162" s="91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5.5" x14ac:dyDescent="0.3">
      <c r="A163" s="74"/>
      <c r="B163" s="79"/>
      <c r="C163" s="74"/>
      <c r="D163" s="74"/>
      <c r="E163" s="74"/>
      <c r="F163" s="74"/>
      <c r="G163" s="74"/>
      <c r="H163" s="91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5.5" x14ac:dyDescent="0.3">
      <c r="A164" s="74"/>
      <c r="B164" s="79"/>
      <c r="C164" s="74"/>
      <c r="D164" s="74"/>
      <c r="E164" s="74"/>
      <c r="F164" s="74"/>
      <c r="G164" s="74"/>
      <c r="H164" s="91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5.5" x14ac:dyDescent="0.3">
      <c r="A165" s="74"/>
      <c r="B165" s="79"/>
      <c r="C165" s="74"/>
      <c r="D165" s="74"/>
      <c r="E165" s="74"/>
      <c r="F165" s="74"/>
      <c r="G165" s="74"/>
      <c r="H165" s="91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5.5" x14ac:dyDescent="0.3">
      <c r="A166" s="74"/>
      <c r="B166" s="79"/>
      <c r="C166" s="74"/>
      <c r="D166" s="74"/>
      <c r="E166" s="74"/>
      <c r="F166" s="74"/>
      <c r="G166" s="74"/>
      <c r="H166" s="91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5.5" x14ac:dyDescent="0.3">
      <c r="A167" s="74"/>
      <c r="B167" s="79"/>
      <c r="C167" s="74"/>
      <c r="D167" s="74"/>
      <c r="E167" s="74"/>
      <c r="F167" s="74"/>
      <c r="G167" s="74"/>
      <c r="H167" s="91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5.5" x14ac:dyDescent="0.3">
      <c r="A168" s="74"/>
      <c r="B168" s="79"/>
      <c r="C168" s="74"/>
      <c r="D168" s="74"/>
      <c r="E168" s="74"/>
      <c r="F168" s="74"/>
      <c r="G168" s="74"/>
      <c r="H168" s="91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5.5" x14ac:dyDescent="0.3">
      <c r="A169" s="74"/>
      <c r="B169" s="79"/>
      <c r="C169" s="74"/>
      <c r="D169" s="74"/>
      <c r="E169" s="74"/>
      <c r="F169" s="74"/>
      <c r="G169" s="74"/>
      <c r="H169" s="91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5.5" x14ac:dyDescent="0.3">
      <c r="A170" s="74"/>
      <c r="B170" s="79"/>
      <c r="C170" s="74"/>
      <c r="D170" s="74"/>
      <c r="E170" s="74"/>
      <c r="F170" s="74"/>
      <c r="G170" s="74"/>
      <c r="H170" s="91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5.5" x14ac:dyDescent="0.3">
      <c r="A171" s="74"/>
      <c r="B171" s="79"/>
      <c r="C171" s="74"/>
      <c r="D171" s="74"/>
      <c r="E171" s="74"/>
      <c r="F171" s="74"/>
      <c r="G171" s="74"/>
      <c r="H171" s="91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5.5" x14ac:dyDescent="0.3">
      <c r="A172" s="74"/>
      <c r="B172" s="79"/>
      <c r="C172" s="74"/>
      <c r="D172" s="74"/>
      <c r="E172" s="74"/>
      <c r="F172" s="74"/>
      <c r="G172" s="74"/>
      <c r="H172" s="91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5.5" x14ac:dyDescent="0.3">
      <c r="A173" s="74"/>
      <c r="B173" s="79"/>
      <c r="C173" s="74"/>
      <c r="D173" s="74"/>
      <c r="E173" s="74"/>
      <c r="F173" s="74"/>
      <c r="G173" s="74"/>
      <c r="H173" s="91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5.5" x14ac:dyDescent="0.3">
      <c r="A174" s="74"/>
      <c r="B174" s="79"/>
      <c r="C174" s="74"/>
      <c r="D174" s="74"/>
      <c r="E174" s="74"/>
      <c r="F174" s="74"/>
      <c r="G174" s="74"/>
      <c r="H174" s="91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5.5" x14ac:dyDescent="0.3">
      <c r="A175" s="74"/>
      <c r="B175" s="79"/>
      <c r="C175" s="74"/>
      <c r="D175" s="74"/>
      <c r="E175" s="74"/>
      <c r="F175" s="74"/>
      <c r="G175" s="74"/>
      <c r="H175" s="91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5.5" x14ac:dyDescent="0.3">
      <c r="A176" s="74"/>
      <c r="B176" s="79"/>
      <c r="C176" s="74"/>
      <c r="D176" s="74"/>
      <c r="E176" s="74"/>
      <c r="F176" s="74"/>
      <c r="G176" s="74"/>
      <c r="H176" s="91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5.5" x14ac:dyDescent="0.3">
      <c r="A177" s="74"/>
      <c r="B177" s="79"/>
      <c r="C177" s="74"/>
      <c r="D177" s="74"/>
      <c r="E177" s="74"/>
      <c r="F177" s="74"/>
      <c r="G177" s="74"/>
      <c r="H177" s="91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5.5" x14ac:dyDescent="0.3">
      <c r="A178" s="74"/>
      <c r="B178" s="79"/>
      <c r="C178" s="74"/>
      <c r="D178" s="74"/>
      <c r="E178" s="74"/>
      <c r="F178" s="74"/>
      <c r="G178" s="74"/>
      <c r="H178" s="91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5.5" x14ac:dyDescent="0.3">
      <c r="A179" s="74"/>
      <c r="B179" s="79"/>
      <c r="C179" s="74"/>
      <c r="D179" s="74"/>
      <c r="E179" s="74"/>
      <c r="F179" s="74"/>
      <c r="G179" s="74"/>
      <c r="H179" s="91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5.5" x14ac:dyDescent="0.3">
      <c r="A180" s="74"/>
      <c r="B180" s="79"/>
      <c r="C180" s="74"/>
      <c r="D180" s="74"/>
      <c r="E180" s="74"/>
      <c r="F180" s="74"/>
      <c r="G180" s="74"/>
      <c r="H180" s="91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5.5" x14ac:dyDescent="0.3">
      <c r="A181" s="74"/>
      <c r="B181" s="79"/>
      <c r="C181" s="74"/>
      <c r="D181" s="74"/>
      <c r="E181" s="74"/>
      <c r="F181" s="74"/>
      <c r="G181" s="74"/>
      <c r="H181" s="91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5.5" x14ac:dyDescent="0.3">
      <c r="A182" s="74"/>
      <c r="B182" s="79"/>
      <c r="C182" s="74"/>
      <c r="D182" s="74"/>
      <c r="E182" s="74"/>
      <c r="F182" s="74"/>
      <c r="G182" s="74"/>
      <c r="H182" s="91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5.5" x14ac:dyDescent="0.3">
      <c r="A183" s="74"/>
      <c r="B183" s="79"/>
      <c r="C183" s="74"/>
      <c r="D183" s="74"/>
      <c r="E183" s="74"/>
      <c r="F183" s="74"/>
      <c r="G183" s="74"/>
      <c r="H183" s="91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5.5" x14ac:dyDescent="0.3">
      <c r="A184" s="74"/>
      <c r="B184" s="79"/>
      <c r="C184" s="74"/>
      <c r="D184" s="74"/>
      <c r="E184" s="74"/>
      <c r="F184" s="74"/>
      <c r="G184" s="74"/>
      <c r="H184" s="91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5.5" x14ac:dyDescent="0.3">
      <c r="A185" s="74"/>
      <c r="B185" s="79"/>
      <c r="C185" s="74"/>
      <c r="D185" s="74"/>
      <c r="E185" s="74"/>
      <c r="F185" s="74"/>
      <c r="G185" s="74"/>
      <c r="H185" s="91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5.5" x14ac:dyDescent="0.3">
      <c r="A186" s="74"/>
      <c r="B186" s="79"/>
      <c r="C186" s="74"/>
      <c r="D186" s="74"/>
      <c r="E186" s="74"/>
      <c r="F186" s="74"/>
      <c r="G186" s="74"/>
      <c r="H186" s="91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5.5" x14ac:dyDescent="0.3">
      <c r="A187" s="74"/>
      <c r="B187" s="79"/>
      <c r="C187" s="74"/>
      <c r="D187" s="74"/>
      <c r="E187" s="74"/>
      <c r="F187" s="74"/>
      <c r="G187" s="74"/>
      <c r="H187" s="91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5.5" x14ac:dyDescent="0.3">
      <c r="A188" s="74"/>
      <c r="B188" s="79"/>
      <c r="C188" s="74"/>
      <c r="D188" s="74"/>
      <c r="E188" s="74"/>
      <c r="F188" s="74"/>
      <c r="G188" s="74"/>
      <c r="H188" s="91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5.5" x14ac:dyDescent="0.3">
      <c r="A189" s="74"/>
      <c r="B189" s="79"/>
      <c r="C189" s="74"/>
      <c r="D189" s="74"/>
      <c r="E189" s="74"/>
      <c r="F189" s="74"/>
      <c r="G189" s="74"/>
      <c r="H189" s="91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5.5" x14ac:dyDescent="0.3">
      <c r="A190" s="74"/>
      <c r="B190" s="79"/>
      <c r="C190" s="74"/>
      <c r="D190" s="74"/>
      <c r="E190" s="74"/>
      <c r="F190" s="74"/>
      <c r="G190" s="74"/>
      <c r="H190" s="91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5.5" x14ac:dyDescent="0.3">
      <c r="A191" s="74"/>
      <c r="B191" s="79"/>
      <c r="C191" s="74"/>
      <c r="D191" s="74"/>
      <c r="E191" s="74"/>
      <c r="F191" s="74"/>
      <c r="G191" s="74"/>
      <c r="H191" s="91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5.5" x14ac:dyDescent="0.3">
      <c r="A192" s="74"/>
      <c r="B192" s="79"/>
      <c r="C192" s="74"/>
      <c r="D192" s="74"/>
      <c r="E192" s="74"/>
      <c r="F192" s="74"/>
      <c r="G192" s="74"/>
      <c r="H192" s="91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5.5" x14ac:dyDescent="0.3">
      <c r="A193" s="74"/>
      <c r="B193" s="79"/>
      <c r="C193" s="74"/>
      <c r="D193" s="74"/>
      <c r="E193" s="74"/>
      <c r="F193" s="74"/>
      <c r="G193" s="74"/>
      <c r="H193" s="91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5.5" x14ac:dyDescent="0.3">
      <c r="A194" s="74"/>
      <c r="B194" s="79"/>
      <c r="C194" s="74"/>
      <c r="D194" s="74"/>
      <c r="E194" s="74"/>
      <c r="F194" s="74"/>
      <c r="G194" s="74"/>
      <c r="H194" s="91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5.5" x14ac:dyDescent="0.3">
      <c r="A195" s="74"/>
      <c r="B195" s="79"/>
      <c r="C195" s="74"/>
      <c r="D195" s="74"/>
      <c r="E195" s="74"/>
      <c r="F195" s="74"/>
      <c r="G195" s="74"/>
      <c r="H195" s="91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5.5" x14ac:dyDescent="0.3">
      <c r="A196" s="74"/>
      <c r="B196" s="79"/>
      <c r="C196" s="74"/>
      <c r="D196" s="74"/>
      <c r="E196" s="74"/>
      <c r="F196" s="74"/>
      <c r="G196" s="74"/>
      <c r="H196" s="91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5.5" x14ac:dyDescent="0.3">
      <c r="A197" s="74"/>
      <c r="B197" s="79"/>
      <c r="C197" s="74"/>
      <c r="D197" s="74"/>
      <c r="E197" s="74"/>
      <c r="F197" s="74"/>
      <c r="G197" s="74"/>
      <c r="H197" s="91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5.5" x14ac:dyDescent="0.3">
      <c r="A198" s="74"/>
      <c r="B198" s="79"/>
      <c r="C198" s="74"/>
      <c r="D198" s="74"/>
      <c r="E198" s="74"/>
      <c r="F198" s="74"/>
      <c r="G198" s="74"/>
      <c r="H198" s="91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5.5" x14ac:dyDescent="0.3">
      <c r="A199" s="74"/>
      <c r="B199" s="79"/>
      <c r="C199" s="74"/>
      <c r="D199" s="74"/>
      <c r="E199" s="74"/>
      <c r="F199" s="74"/>
      <c r="G199" s="74"/>
      <c r="H199" s="91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5.5" x14ac:dyDescent="0.3">
      <c r="A200" s="74"/>
      <c r="B200" s="79"/>
      <c r="C200" s="74"/>
      <c r="D200" s="74"/>
      <c r="E200" s="74"/>
      <c r="F200" s="74"/>
      <c r="G200" s="74"/>
      <c r="H200" s="91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5.5" x14ac:dyDescent="0.3">
      <c r="A201" s="74"/>
      <c r="B201" s="79"/>
      <c r="C201" s="74"/>
      <c r="D201" s="74"/>
      <c r="E201" s="74"/>
      <c r="F201" s="74"/>
      <c r="G201" s="74"/>
      <c r="H201" s="91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5.5" x14ac:dyDescent="0.3">
      <c r="A202" s="74"/>
      <c r="B202" s="79"/>
      <c r="C202" s="74"/>
      <c r="D202" s="74"/>
      <c r="E202" s="74"/>
      <c r="F202" s="74"/>
      <c r="G202" s="74"/>
      <c r="H202" s="91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5.5" x14ac:dyDescent="0.3">
      <c r="A203" s="74"/>
      <c r="B203" s="79"/>
      <c r="C203" s="74"/>
      <c r="D203" s="74"/>
      <c r="E203" s="74"/>
      <c r="F203" s="74"/>
      <c r="G203" s="74"/>
      <c r="H203" s="91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5.5" x14ac:dyDescent="0.3">
      <c r="A204" s="74"/>
      <c r="B204" s="79"/>
      <c r="C204" s="74"/>
      <c r="D204" s="74"/>
      <c r="E204" s="74"/>
      <c r="F204" s="74"/>
      <c r="G204" s="74"/>
      <c r="H204" s="91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5.5" x14ac:dyDescent="0.3">
      <c r="A205" s="74"/>
      <c r="B205" s="79"/>
      <c r="C205" s="74"/>
      <c r="D205" s="74"/>
      <c r="E205" s="74"/>
      <c r="F205" s="74"/>
      <c r="G205" s="74"/>
      <c r="H205" s="91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5.5" x14ac:dyDescent="0.3">
      <c r="A206" s="74"/>
      <c r="B206" s="79"/>
      <c r="C206" s="74"/>
      <c r="D206" s="74"/>
      <c r="E206" s="74"/>
      <c r="F206" s="74"/>
      <c r="G206" s="74"/>
      <c r="H206" s="91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5.5" x14ac:dyDescent="0.3">
      <c r="A207" s="74"/>
      <c r="B207" s="79"/>
      <c r="C207" s="74"/>
      <c r="D207" s="74"/>
      <c r="E207" s="74"/>
      <c r="F207" s="74"/>
      <c r="G207" s="74"/>
      <c r="H207" s="91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5.5" x14ac:dyDescent="0.3">
      <c r="A208" s="74"/>
      <c r="B208" s="79"/>
      <c r="C208" s="74"/>
      <c r="D208" s="74"/>
      <c r="E208" s="74"/>
      <c r="F208" s="74"/>
      <c r="G208" s="74"/>
      <c r="H208" s="91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5.5" x14ac:dyDescent="0.3">
      <c r="A209" s="74"/>
      <c r="B209" s="79"/>
      <c r="C209" s="74"/>
      <c r="D209" s="74"/>
      <c r="E209" s="74"/>
      <c r="F209" s="74"/>
      <c r="G209" s="74"/>
      <c r="H209" s="91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5.5" x14ac:dyDescent="0.3">
      <c r="A210" s="74"/>
      <c r="B210" s="79"/>
      <c r="C210" s="74"/>
      <c r="D210" s="74"/>
      <c r="E210" s="74"/>
      <c r="F210" s="74"/>
      <c r="G210" s="74"/>
      <c r="H210" s="91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5.5" x14ac:dyDescent="0.3">
      <c r="A211" s="74"/>
      <c r="B211" s="79"/>
      <c r="C211" s="74"/>
      <c r="D211" s="74"/>
      <c r="E211" s="74"/>
      <c r="F211" s="74"/>
      <c r="G211" s="74"/>
      <c r="H211" s="91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5.5" x14ac:dyDescent="0.3">
      <c r="A212" s="74"/>
      <c r="B212" s="79"/>
      <c r="C212" s="74"/>
      <c r="D212" s="74"/>
      <c r="E212" s="74"/>
      <c r="F212" s="74"/>
      <c r="G212" s="74"/>
      <c r="H212" s="91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5.5" x14ac:dyDescent="0.3">
      <c r="A213" s="74"/>
      <c r="B213" s="79"/>
      <c r="C213" s="74"/>
      <c r="D213" s="74"/>
      <c r="E213" s="74"/>
      <c r="F213" s="74"/>
      <c r="G213" s="74"/>
      <c r="H213" s="91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5.5" x14ac:dyDescent="0.3">
      <c r="A214" s="74"/>
      <c r="B214" s="79"/>
      <c r="C214" s="74"/>
      <c r="D214" s="74"/>
      <c r="E214" s="74"/>
      <c r="F214" s="74"/>
      <c r="G214" s="74"/>
      <c r="H214" s="91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5.5" x14ac:dyDescent="0.3">
      <c r="A215" s="74"/>
      <c r="B215" s="79"/>
      <c r="C215" s="74"/>
      <c r="D215" s="74"/>
      <c r="E215" s="74"/>
      <c r="F215" s="74"/>
      <c r="G215" s="74"/>
      <c r="H215" s="91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5.5" x14ac:dyDescent="0.3">
      <c r="A216" s="74"/>
      <c r="B216" s="79"/>
      <c r="C216" s="74"/>
      <c r="D216" s="74"/>
      <c r="E216" s="74"/>
      <c r="F216" s="74"/>
      <c r="G216" s="74"/>
      <c r="H216" s="91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5.5" x14ac:dyDescent="0.3">
      <c r="A217" s="74"/>
      <c r="B217" s="79"/>
      <c r="C217" s="74"/>
      <c r="D217" s="74"/>
      <c r="E217" s="74"/>
      <c r="F217" s="74"/>
      <c r="G217" s="74"/>
      <c r="H217" s="91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5.5" x14ac:dyDescent="0.3">
      <c r="A218" s="74"/>
      <c r="B218" s="79"/>
      <c r="C218" s="74"/>
      <c r="D218" s="74"/>
      <c r="E218" s="74"/>
      <c r="F218" s="74"/>
      <c r="G218" s="74"/>
      <c r="H218" s="91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5.5" x14ac:dyDescent="0.3">
      <c r="A219" s="74"/>
      <c r="B219" s="79"/>
      <c r="C219" s="74"/>
      <c r="D219" s="74"/>
      <c r="E219" s="74"/>
      <c r="F219" s="74"/>
      <c r="G219" s="74"/>
      <c r="H219" s="91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5.5" x14ac:dyDescent="0.3">
      <c r="A220" s="74"/>
      <c r="B220" s="79"/>
      <c r="C220" s="74"/>
      <c r="D220" s="74"/>
      <c r="E220" s="74"/>
      <c r="F220" s="74"/>
      <c r="G220" s="74"/>
      <c r="H220" s="91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5.5" x14ac:dyDescent="0.3">
      <c r="A221" s="74"/>
      <c r="B221" s="79"/>
      <c r="C221" s="74"/>
      <c r="D221" s="74"/>
      <c r="E221" s="74"/>
      <c r="F221" s="74"/>
      <c r="G221" s="74"/>
      <c r="H221" s="91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5" x14ac:dyDescent="0.3">
      <c r="A222" s="74"/>
      <c r="B222" s="79"/>
      <c r="C222" s="74"/>
      <c r="D222" s="74"/>
      <c r="E222" s="74"/>
      <c r="F222" s="74"/>
      <c r="G222" s="74"/>
      <c r="H222" s="91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5" x14ac:dyDescent="0.3">
      <c r="A223" s="74"/>
      <c r="B223" s="79"/>
      <c r="C223" s="74"/>
      <c r="D223" s="74"/>
      <c r="E223" s="74"/>
      <c r="F223" s="74"/>
      <c r="G223" s="74"/>
      <c r="H223" s="91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5" x14ac:dyDescent="0.3">
      <c r="A224" s="74"/>
      <c r="B224" s="79"/>
      <c r="C224" s="74"/>
      <c r="D224" s="74"/>
      <c r="E224" s="74"/>
      <c r="F224" s="74"/>
      <c r="G224" s="74"/>
      <c r="H224" s="91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5" x14ac:dyDescent="0.3">
      <c r="A225" s="74"/>
      <c r="B225" s="79"/>
      <c r="C225" s="74"/>
      <c r="D225" s="74"/>
      <c r="E225" s="74"/>
      <c r="F225" s="74"/>
      <c r="G225" s="74"/>
      <c r="H225" s="91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5" x14ac:dyDescent="0.3">
      <c r="A226" s="74"/>
      <c r="B226" s="79"/>
      <c r="C226" s="74"/>
      <c r="D226" s="74"/>
      <c r="E226" s="74"/>
      <c r="F226" s="74"/>
      <c r="G226" s="74"/>
      <c r="H226" s="91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5" x14ac:dyDescent="0.3">
      <c r="A227" s="74"/>
      <c r="B227" s="79"/>
      <c r="C227" s="74"/>
      <c r="D227" s="74"/>
      <c r="E227" s="74"/>
      <c r="F227" s="74"/>
      <c r="G227" s="74"/>
      <c r="H227" s="91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5" x14ac:dyDescent="0.3">
      <c r="A228" s="74"/>
      <c r="B228" s="79"/>
      <c r="C228" s="74"/>
      <c r="D228" s="74"/>
      <c r="E228" s="74"/>
      <c r="F228" s="74"/>
      <c r="G228" s="74"/>
      <c r="H228" s="91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5" x14ac:dyDescent="0.3">
      <c r="A229" s="74"/>
      <c r="B229" s="79"/>
      <c r="C229" s="74"/>
      <c r="D229" s="74"/>
      <c r="E229" s="74"/>
      <c r="F229" s="74"/>
      <c r="G229" s="74"/>
      <c r="H229" s="91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5" x14ac:dyDescent="0.3">
      <c r="A230" s="74"/>
      <c r="B230" s="79"/>
      <c r="C230" s="74"/>
      <c r="D230" s="74"/>
      <c r="E230" s="74"/>
      <c r="F230" s="74"/>
      <c r="G230" s="74"/>
      <c r="H230" s="91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5" x14ac:dyDescent="0.3">
      <c r="A231" s="74"/>
      <c r="B231" s="79"/>
      <c r="C231" s="74"/>
      <c r="D231" s="74"/>
      <c r="E231" s="74"/>
      <c r="F231" s="74"/>
      <c r="G231" s="74"/>
      <c r="H231" s="91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5" x14ac:dyDescent="0.3">
      <c r="A232" s="74"/>
      <c r="B232" s="79"/>
      <c r="C232" s="74"/>
      <c r="D232" s="74"/>
      <c r="E232" s="74"/>
      <c r="F232" s="74"/>
      <c r="G232" s="74"/>
      <c r="H232" s="91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5" x14ac:dyDescent="0.3">
      <c r="A233" s="74"/>
      <c r="B233" s="79"/>
      <c r="C233" s="74"/>
      <c r="D233" s="74"/>
      <c r="E233" s="74"/>
      <c r="F233" s="74"/>
      <c r="G233" s="74"/>
      <c r="H233" s="91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5" x14ac:dyDescent="0.3">
      <c r="A234" s="74"/>
      <c r="B234" s="79"/>
      <c r="C234" s="74"/>
      <c r="D234" s="74"/>
      <c r="E234" s="74"/>
      <c r="F234" s="74"/>
      <c r="G234" s="74"/>
      <c r="H234" s="91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5" x14ac:dyDescent="0.3">
      <c r="A235" s="74"/>
      <c r="B235" s="79"/>
      <c r="C235" s="74"/>
      <c r="D235" s="74"/>
      <c r="E235" s="74"/>
      <c r="F235" s="74"/>
      <c r="G235" s="74"/>
      <c r="H235" s="91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5" x14ac:dyDescent="0.3">
      <c r="A236" s="74"/>
      <c r="B236" s="79"/>
      <c r="C236" s="74"/>
      <c r="D236" s="74"/>
      <c r="E236" s="74"/>
      <c r="F236" s="74"/>
      <c r="G236" s="74"/>
      <c r="H236" s="91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5" x14ac:dyDescent="0.3">
      <c r="A237" s="74"/>
      <c r="B237" s="79"/>
      <c r="C237" s="74"/>
      <c r="D237" s="74"/>
      <c r="E237" s="74"/>
      <c r="F237" s="74"/>
      <c r="G237" s="74"/>
      <c r="H237" s="91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5" x14ac:dyDescent="0.3">
      <c r="A238" s="74"/>
      <c r="B238" s="79"/>
      <c r="C238" s="74"/>
      <c r="D238" s="74"/>
      <c r="E238" s="74"/>
      <c r="F238" s="74"/>
      <c r="G238" s="74"/>
      <c r="H238" s="91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5" x14ac:dyDescent="0.3">
      <c r="A239" s="74"/>
      <c r="B239" s="79"/>
      <c r="C239" s="74"/>
      <c r="D239" s="74"/>
      <c r="E239" s="74"/>
      <c r="F239" s="74"/>
      <c r="G239" s="74"/>
      <c r="H239" s="91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5" x14ac:dyDescent="0.3">
      <c r="A240" s="74"/>
      <c r="B240" s="79"/>
      <c r="C240" s="74"/>
      <c r="D240" s="74"/>
      <c r="E240" s="74"/>
      <c r="F240" s="74"/>
      <c r="G240" s="74"/>
      <c r="H240" s="91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5" x14ac:dyDescent="0.3">
      <c r="A241" s="74"/>
      <c r="B241" s="79"/>
      <c r="C241" s="74"/>
      <c r="D241" s="74"/>
      <c r="E241" s="74"/>
      <c r="F241" s="74"/>
      <c r="G241" s="74"/>
      <c r="H241" s="91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5" x14ac:dyDescent="0.3">
      <c r="A242" s="74"/>
      <c r="B242" s="79"/>
      <c r="C242" s="74"/>
      <c r="D242" s="74"/>
      <c r="E242" s="74"/>
      <c r="F242" s="74"/>
      <c r="G242" s="74"/>
      <c r="H242" s="91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5" x14ac:dyDescent="0.3">
      <c r="A243" s="74"/>
      <c r="B243" s="79"/>
      <c r="C243" s="74"/>
      <c r="D243" s="74"/>
      <c r="E243" s="74"/>
      <c r="F243" s="74"/>
      <c r="G243" s="74"/>
      <c r="H243" s="91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5" x14ac:dyDescent="0.3">
      <c r="A244" s="74"/>
      <c r="B244" s="79"/>
      <c r="C244" s="74"/>
      <c r="D244" s="74"/>
      <c r="E244" s="74"/>
      <c r="F244" s="74"/>
      <c r="G244" s="74"/>
      <c r="H244" s="91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5" x14ac:dyDescent="0.3">
      <c r="A245" s="74"/>
      <c r="B245" s="79"/>
      <c r="C245" s="74"/>
      <c r="D245" s="74"/>
      <c r="E245" s="74"/>
      <c r="F245" s="74"/>
      <c r="G245" s="74"/>
      <c r="H245" s="91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5" x14ac:dyDescent="0.3">
      <c r="A246" s="74"/>
      <c r="B246" s="79"/>
      <c r="C246" s="74"/>
      <c r="D246" s="74"/>
      <c r="E246" s="74"/>
      <c r="F246" s="74"/>
      <c r="G246" s="74"/>
      <c r="H246" s="91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5" x14ac:dyDescent="0.3">
      <c r="A247" s="74"/>
      <c r="B247" s="79"/>
      <c r="C247" s="74"/>
      <c r="D247" s="74"/>
      <c r="E247" s="74"/>
      <c r="F247" s="74"/>
      <c r="G247" s="74"/>
      <c r="H247" s="91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5" x14ac:dyDescent="0.3">
      <c r="A248" s="74"/>
      <c r="B248" s="79"/>
      <c r="C248" s="74"/>
      <c r="D248" s="74"/>
      <c r="E248" s="74"/>
      <c r="F248" s="74"/>
      <c r="G248" s="74"/>
      <c r="H248" s="91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5" x14ac:dyDescent="0.3">
      <c r="A249" s="74"/>
      <c r="B249" s="79"/>
      <c r="C249" s="74"/>
      <c r="D249" s="74"/>
      <c r="E249" s="74"/>
      <c r="F249" s="74"/>
      <c r="G249" s="74"/>
      <c r="H249" s="91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5" x14ac:dyDescent="0.3">
      <c r="A250" s="74"/>
      <c r="B250" s="79"/>
      <c r="C250" s="74"/>
      <c r="D250" s="74"/>
      <c r="E250" s="74"/>
      <c r="F250" s="74"/>
      <c r="G250" s="74"/>
      <c r="H250" s="91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5" x14ac:dyDescent="0.3">
      <c r="A251" s="74"/>
      <c r="B251" s="79"/>
      <c r="C251" s="74"/>
      <c r="D251" s="74"/>
      <c r="E251" s="74"/>
      <c r="F251" s="74"/>
      <c r="G251" s="74"/>
      <c r="H251" s="91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5" x14ac:dyDescent="0.3">
      <c r="A252" s="74"/>
      <c r="B252" s="79"/>
      <c r="C252" s="74"/>
      <c r="D252" s="74"/>
      <c r="E252" s="74"/>
      <c r="F252" s="74"/>
      <c r="G252" s="74"/>
      <c r="H252" s="91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5" x14ac:dyDescent="0.3">
      <c r="A253" s="74"/>
      <c r="B253" s="79"/>
      <c r="C253" s="74"/>
      <c r="D253" s="74"/>
      <c r="E253" s="74"/>
      <c r="F253" s="74"/>
      <c r="G253" s="74"/>
      <c r="H253" s="91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5" x14ac:dyDescent="0.3">
      <c r="A254" s="74"/>
      <c r="B254" s="79"/>
      <c r="C254" s="74"/>
      <c r="D254" s="74"/>
      <c r="E254" s="74"/>
      <c r="F254" s="74"/>
      <c r="G254" s="74"/>
      <c r="H254" s="91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5" x14ac:dyDescent="0.3">
      <c r="A255" s="74"/>
      <c r="B255" s="79"/>
      <c r="C255" s="74"/>
      <c r="D255" s="74"/>
      <c r="E255" s="74"/>
      <c r="F255" s="74"/>
      <c r="G255" s="74"/>
      <c r="H255" s="91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5" x14ac:dyDescent="0.3">
      <c r="A256" s="74"/>
      <c r="B256" s="79"/>
      <c r="C256" s="74"/>
      <c r="D256" s="74"/>
      <c r="E256" s="74"/>
      <c r="F256" s="74"/>
      <c r="G256" s="74"/>
      <c r="H256" s="91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5" x14ac:dyDescent="0.3">
      <c r="A257" s="74"/>
      <c r="B257" s="79"/>
      <c r="C257" s="74"/>
      <c r="D257" s="74"/>
      <c r="E257" s="74"/>
      <c r="F257" s="74"/>
      <c r="G257" s="74"/>
      <c r="H257" s="91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5" x14ac:dyDescent="0.3">
      <c r="A258" s="74"/>
      <c r="B258" s="79"/>
      <c r="C258" s="74"/>
      <c r="D258" s="74"/>
      <c r="E258" s="74"/>
      <c r="F258" s="74"/>
      <c r="G258" s="74"/>
      <c r="H258" s="91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5" x14ac:dyDescent="0.3">
      <c r="A259" s="74"/>
      <c r="B259" s="79"/>
      <c r="C259" s="74"/>
      <c r="D259" s="74"/>
      <c r="E259" s="74"/>
      <c r="F259" s="74"/>
      <c r="G259" s="74"/>
      <c r="H259" s="91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5" x14ac:dyDescent="0.3">
      <c r="A260" s="74"/>
      <c r="B260" s="79"/>
      <c r="C260" s="74"/>
      <c r="D260" s="74"/>
      <c r="E260" s="74"/>
      <c r="F260" s="74"/>
      <c r="G260" s="74"/>
      <c r="H260" s="91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5" x14ac:dyDescent="0.3">
      <c r="A261" s="74"/>
      <c r="B261" s="79"/>
      <c r="C261" s="74"/>
      <c r="D261" s="74"/>
      <c r="E261" s="74"/>
      <c r="F261" s="74"/>
      <c r="G261" s="74"/>
      <c r="H261" s="91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5" x14ac:dyDescent="0.3">
      <c r="A262" s="74"/>
      <c r="B262" s="79"/>
      <c r="C262" s="74"/>
      <c r="D262" s="74"/>
      <c r="E262" s="74"/>
      <c r="F262" s="74"/>
      <c r="G262" s="74"/>
      <c r="H262" s="91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5" x14ac:dyDescent="0.3">
      <c r="A263" s="74"/>
      <c r="B263" s="79"/>
      <c r="C263" s="74"/>
      <c r="D263" s="74"/>
      <c r="E263" s="74"/>
      <c r="F263" s="74"/>
      <c r="G263" s="74"/>
      <c r="H263" s="91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5" x14ac:dyDescent="0.3">
      <c r="A264" s="74"/>
      <c r="B264" s="79"/>
      <c r="C264" s="74"/>
      <c r="D264" s="74"/>
      <c r="E264" s="74"/>
      <c r="F264" s="74"/>
      <c r="G264" s="74"/>
      <c r="H264" s="91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5" x14ac:dyDescent="0.3">
      <c r="A265" s="74"/>
      <c r="B265" s="79"/>
      <c r="C265" s="74"/>
      <c r="D265" s="74"/>
      <c r="E265" s="74"/>
      <c r="F265" s="74"/>
      <c r="G265" s="74"/>
      <c r="H265" s="91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5" x14ac:dyDescent="0.3">
      <c r="A266" s="74"/>
      <c r="B266" s="79"/>
      <c r="C266" s="74"/>
      <c r="D266" s="74"/>
      <c r="E266" s="74"/>
      <c r="F266" s="74"/>
      <c r="G266" s="74"/>
      <c r="H266" s="91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5" x14ac:dyDescent="0.3">
      <c r="A267" s="74"/>
      <c r="B267" s="79"/>
      <c r="C267" s="74"/>
      <c r="D267" s="74"/>
      <c r="E267" s="74"/>
      <c r="F267" s="74"/>
      <c r="G267" s="74"/>
      <c r="H267" s="91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5" x14ac:dyDescent="0.3">
      <c r="A268" s="74"/>
      <c r="B268" s="79"/>
      <c r="C268" s="74"/>
      <c r="D268" s="74"/>
      <c r="E268" s="74"/>
      <c r="F268" s="74"/>
      <c r="G268" s="74"/>
      <c r="H268" s="91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5" x14ac:dyDescent="0.3">
      <c r="A269" s="74"/>
      <c r="B269" s="79"/>
      <c r="C269" s="74"/>
      <c r="D269" s="74"/>
      <c r="E269" s="74"/>
      <c r="F269" s="74"/>
      <c r="G269" s="74"/>
      <c r="H269" s="91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5" x14ac:dyDescent="0.3">
      <c r="A270" s="74"/>
      <c r="B270" s="79"/>
      <c r="C270" s="74"/>
      <c r="D270" s="74"/>
      <c r="E270" s="74"/>
      <c r="F270" s="74"/>
      <c r="G270" s="74"/>
      <c r="H270" s="91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5" x14ac:dyDescent="0.3">
      <c r="A271" s="74"/>
      <c r="B271" s="79"/>
      <c r="C271" s="74"/>
      <c r="D271" s="74"/>
      <c r="E271" s="74"/>
      <c r="F271" s="74"/>
      <c r="G271" s="74"/>
      <c r="H271" s="91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5" x14ac:dyDescent="0.3">
      <c r="A272" s="74"/>
      <c r="B272" s="79"/>
      <c r="C272" s="74"/>
      <c r="D272" s="74"/>
      <c r="E272" s="74"/>
      <c r="F272" s="74"/>
      <c r="G272" s="74"/>
      <c r="H272" s="91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5" x14ac:dyDescent="0.3">
      <c r="A273" s="74"/>
      <c r="B273" s="79"/>
      <c r="C273" s="74"/>
      <c r="D273" s="74"/>
      <c r="E273" s="74"/>
      <c r="F273" s="74"/>
      <c r="G273" s="74"/>
      <c r="H273" s="91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5" x14ac:dyDescent="0.3">
      <c r="A274" s="74"/>
      <c r="B274" s="79"/>
      <c r="C274" s="74"/>
      <c r="D274" s="74"/>
      <c r="E274" s="74"/>
      <c r="F274" s="74"/>
      <c r="G274" s="74"/>
      <c r="H274" s="91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5" x14ac:dyDescent="0.3">
      <c r="A275" s="74"/>
      <c r="B275" s="79"/>
      <c r="C275" s="74"/>
      <c r="D275" s="74"/>
      <c r="E275" s="74"/>
      <c r="F275" s="74"/>
      <c r="G275" s="74"/>
      <c r="H275" s="91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5" x14ac:dyDescent="0.3">
      <c r="A276" s="74"/>
      <c r="B276" s="79"/>
      <c r="C276" s="74"/>
      <c r="D276" s="74"/>
      <c r="E276" s="74"/>
      <c r="F276" s="74"/>
      <c r="G276" s="74"/>
      <c r="H276" s="91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5" x14ac:dyDescent="0.3">
      <c r="A277" s="74"/>
      <c r="B277" s="79"/>
      <c r="C277" s="74"/>
      <c r="D277" s="74"/>
      <c r="E277" s="74"/>
      <c r="F277" s="74"/>
      <c r="G277" s="74"/>
      <c r="H277" s="91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5" x14ac:dyDescent="0.3">
      <c r="A278" s="74"/>
      <c r="B278" s="79"/>
      <c r="C278" s="74"/>
      <c r="D278" s="74"/>
      <c r="E278" s="74"/>
      <c r="F278" s="74"/>
      <c r="G278" s="74"/>
      <c r="H278" s="91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5" x14ac:dyDescent="0.3">
      <c r="A279" s="74"/>
      <c r="B279" s="79"/>
      <c r="C279" s="74"/>
      <c r="D279" s="74"/>
      <c r="E279" s="74"/>
      <c r="F279" s="74"/>
      <c r="G279" s="74"/>
      <c r="H279" s="91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5" x14ac:dyDescent="0.3">
      <c r="A280" s="74"/>
      <c r="B280" s="79"/>
      <c r="C280" s="74"/>
      <c r="D280" s="74"/>
      <c r="E280" s="74"/>
      <c r="F280" s="74"/>
      <c r="G280" s="74"/>
      <c r="H280" s="91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5" x14ac:dyDescent="0.3">
      <c r="A281" s="74"/>
      <c r="B281" s="79"/>
      <c r="C281" s="74"/>
      <c r="D281" s="74"/>
      <c r="E281" s="74"/>
      <c r="F281" s="74"/>
      <c r="G281" s="74"/>
      <c r="H281" s="91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5" x14ac:dyDescent="0.3">
      <c r="A282" s="74"/>
      <c r="B282" s="79"/>
      <c r="C282" s="74"/>
      <c r="D282" s="74"/>
      <c r="E282" s="74"/>
      <c r="F282" s="74"/>
      <c r="G282" s="74"/>
      <c r="H282" s="91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5" x14ac:dyDescent="0.3">
      <c r="A283" s="74"/>
      <c r="B283" s="79"/>
      <c r="C283" s="74"/>
      <c r="D283" s="74"/>
      <c r="E283" s="74"/>
      <c r="F283" s="74"/>
      <c r="G283" s="74"/>
      <c r="H283" s="91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5" x14ac:dyDescent="0.3">
      <c r="A284" s="74"/>
      <c r="B284" s="79"/>
      <c r="C284" s="74"/>
      <c r="D284" s="74"/>
      <c r="E284" s="74"/>
      <c r="F284" s="74"/>
      <c r="G284" s="74"/>
      <c r="H284" s="91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5" x14ac:dyDescent="0.3">
      <c r="A285" s="74"/>
      <c r="B285" s="79"/>
      <c r="C285" s="74"/>
      <c r="D285" s="74"/>
      <c r="E285" s="74"/>
      <c r="F285" s="74"/>
      <c r="G285" s="74"/>
      <c r="H285" s="91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5" x14ac:dyDescent="0.3">
      <c r="A286" s="74"/>
      <c r="B286" s="79"/>
      <c r="C286" s="74"/>
      <c r="D286" s="74"/>
      <c r="E286" s="74"/>
      <c r="F286" s="74"/>
      <c r="G286" s="74"/>
      <c r="H286" s="91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5" x14ac:dyDescent="0.3">
      <c r="A287" s="74"/>
      <c r="B287" s="79"/>
      <c r="C287" s="74"/>
      <c r="D287" s="74"/>
      <c r="E287" s="74"/>
      <c r="F287" s="74"/>
      <c r="G287" s="74"/>
      <c r="H287" s="91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5" x14ac:dyDescent="0.3">
      <c r="A288" s="74"/>
      <c r="B288" s="79"/>
      <c r="C288" s="74"/>
      <c r="D288" s="74"/>
      <c r="E288" s="74"/>
      <c r="F288" s="74"/>
      <c r="G288" s="74"/>
      <c r="H288" s="91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5" x14ac:dyDescent="0.3">
      <c r="A289" s="74"/>
      <c r="B289" s="79"/>
      <c r="C289" s="74"/>
      <c r="D289" s="74"/>
      <c r="E289" s="74"/>
      <c r="F289" s="74"/>
      <c r="G289" s="74"/>
      <c r="H289" s="91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5" x14ac:dyDescent="0.3">
      <c r="A290" s="74"/>
      <c r="B290" s="79"/>
      <c r="C290" s="74"/>
      <c r="D290" s="74"/>
      <c r="E290" s="74"/>
      <c r="F290" s="74"/>
      <c r="G290" s="74"/>
      <c r="H290" s="91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5" x14ac:dyDescent="0.3">
      <c r="A291" s="74"/>
      <c r="B291" s="79"/>
      <c r="C291" s="74"/>
      <c r="D291" s="74"/>
      <c r="E291" s="74"/>
      <c r="F291" s="74"/>
      <c r="G291" s="74"/>
      <c r="H291" s="91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5" x14ac:dyDescent="0.3">
      <c r="A292" s="74"/>
      <c r="B292" s="79"/>
      <c r="C292" s="74"/>
      <c r="D292" s="74"/>
      <c r="E292" s="74"/>
      <c r="F292" s="74"/>
      <c r="G292" s="74"/>
      <c r="H292" s="91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5" x14ac:dyDescent="0.3">
      <c r="A293" s="74"/>
      <c r="B293" s="79"/>
      <c r="C293" s="74"/>
      <c r="D293" s="74"/>
      <c r="E293" s="74"/>
      <c r="F293" s="74"/>
      <c r="G293" s="74"/>
      <c r="H293" s="91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5" x14ac:dyDescent="0.3">
      <c r="A294" s="74"/>
      <c r="B294" s="79"/>
      <c r="C294" s="74"/>
      <c r="D294" s="74"/>
      <c r="E294" s="74"/>
      <c r="F294" s="74"/>
      <c r="G294" s="74"/>
      <c r="H294" s="91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5" x14ac:dyDescent="0.3">
      <c r="A295" s="74"/>
      <c r="B295" s="79"/>
      <c r="C295" s="74"/>
      <c r="D295" s="74"/>
      <c r="E295" s="74"/>
      <c r="F295" s="74"/>
      <c r="G295" s="74"/>
      <c r="H295" s="91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5" x14ac:dyDescent="0.3">
      <c r="A296" s="74"/>
      <c r="B296" s="79"/>
      <c r="C296" s="74"/>
      <c r="D296" s="74"/>
      <c r="E296" s="74"/>
      <c r="F296" s="74"/>
      <c r="G296" s="74"/>
      <c r="H296" s="91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5" x14ac:dyDescent="0.3">
      <c r="A297" s="74"/>
      <c r="B297" s="79"/>
      <c r="C297" s="74"/>
      <c r="D297" s="74"/>
      <c r="E297" s="74"/>
      <c r="F297" s="74"/>
      <c r="G297" s="74"/>
      <c r="H297" s="91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5" x14ac:dyDescent="0.3">
      <c r="A298" s="74"/>
      <c r="B298" s="79"/>
      <c r="C298" s="74"/>
      <c r="D298" s="74"/>
      <c r="E298" s="74"/>
      <c r="F298" s="74"/>
      <c r="G298" s="74"/>
      <c r="H298" s="91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5" x14ac:dyDescent="0.3">
      <c r="A299" s="74"/>
      <c r="B299" s="79"/>
      <c r="C299" s="74"/>
      <c r="D299" s="74"/>
      <c r="E299" s="74"/>
      <c r="F299" s="74"/>
      <c r="G299" s="74"/>
      <c r="H299" s="91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5" x14ac:dyDescent="0.3">
      <c r="A300" s="74"/>
      <c r="B300" s="79"/>
      <c r="C300" s="74"/>
      <c r="D300" s="74"/>
      <c r="E300" s="74"/>
      <c r="F300" s="74"/>
      <c r="G300" s="74"/>
      <c r="H300" s="91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5" x14ac:dyDescent="0.3">
      <c r="A301" s="74"/>
      <c r="B301" s="79"/>
      <c r="C301" s="74"/>
      <c r="D301" s="74"/>
      <c r="E301" s="74"/>
      <c r="F301" s="74"/>
      <c r="G301" s="74"/>
      <c r="H301" s="91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5" x14ac:dyDescent="0.3">
      <c r="A302" s="74"/>
      <c r="B302" s="79"/>
      <c r="C302" s="74"/>
      <c r="D302" s="74"/>
      <c r="E302" s="74"/>
      <c r="F302" s="74"/>
      <c r="G302" s="74"/>
      <c r="H302" s="91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5" x14ac:dyDescent="0.3">
      <c r="A303" s="74"/>
      <c r="B303" s="79"/>
      <c r="C303" s="74"/>
      <c r="D303" s="74"/>
      <c r="E303" s="74"/>
      <c r="F303" s="74"/>
      <c r="G303" s="74"/>
      <c r="H303" s="91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5" x14ac:dyDescent="0.3">
      <c r="A304" s="74"/>
      <c r="B304" s="79"/>
      <c r="C304" s="74"/>
      <c r="D304" s="74"/>
      <c r="E304" s="74"/>
      <c r="F304" s="74"/>
      <c r="G304" s="74"/>
      <c r="H304" s="91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5" x14ac:dyDescent="0.3">
      <c r="A305" s="74"/>
      <c r="B305" s="79"/>
      <c r="C305" s="74"/>
      <c r="D305" s="74"/>
      <c r="E305" s="74"/>
      <c r="F305" s="74"/>
      <c r="G305" s="74"/>
      <c r="H305" s="91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5" x14ac:dyDescent="0.3">
      <c r="A306" s="74"/>
      <c r="B306" s="79"/>
      <c r="C306" s="74"/>
      <c r="D306" s="74"/>
      <c r="E306" s="74"/>
      <c r="F306" s="74"/>
      <c r="G306" s="74"/>
      <c r="H306" s="91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5" x14ac:dyDescent="0.3">
      <c r="A307" s="74"/>
      <c r="B307" s="79"/>
      <c r="C307" s="74"/>
      <c r="D307" s="74"/>
      <c r="E307" s="74"/>
      <c r="F307" s="74"/>
      <c r="G307" s="74"/>
      <c r="H307" s="91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5" x14ac:dyDescent="0.3">
      <c r="A308" s="74"/>
      <c r="B308" s="79"/>
      <c r="C308" s="74"/>
      <c r="D308" s="74"/>
      <c r="E308" s="74"/>
      <c r="F308" s="74"/>
      <c r="G308" s="74"/>
      <c r="H308" s="91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5" x14ac:dyDescent="0.3">
      <c r="A309" s="74"/>
      <c r="B309" s="79"/>
      <c r="C309" s="74"/>
      <c r="D309" s="74"/>
      <c r="E309" s="74"/>
      <c r="F309" s="74"/>
      <c r="G309" s="74"/>
      <c r="H309" s="91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5" x14ac:dyDescent="0.3">
      <c r="A310" s="74"/>
      <c r="B310" s="79"/>
      <c r="C310" s="74"/>
      <c r="D310" s="74"/>
      <c r="E310" s="74"/>
      <c r="F310" s="74"/>
      <c r="G310" s="74"/>
      <c r="H310" s="91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5" x14ac:dyDescent="0.3">
      <c r="A311" s="74"/>
      <c r="B311" s="79"/>
      <c r="C311" s="74"/>
      <c r="D311" s="74"/>
      <c r="E311" s="74"/>
      <c r="F311" s="74"/>
      <c r="G311" s="74"/>
      <c r="H311" s="91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5" x14ac:dyDescent="0.3">
      <c r="A312" s="74"/>
      <c r="B312" s="79"/>
      <c r="C312" s="74"/>
      <c r="D312" s="74"/>
      <c r="E312" s="74"/>
      <c r="F312" s="74"/>
      <c r="G312" s="74"/>
      <c r="H312" s="91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5" x14ac:dyDescent="0.3">
      <c r="A313" s="74"/>
      <c r="B313" s="79"/>
      <c r="C313" s="74"/>
      <c r="D313" s="74"/>
      <c r="E313" s="74"/>
      <c r="F313" s="74"/>
      <c r="G313" s="74"/>
      <c r="H313" s="91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5" x14ac:dyDescent="0.3">
      <c r="A314" s="74"/>
      <c r="B314" s="79"/>
      <c r="C314" s="74"/>
      <c r="D314" s="74"/>
      <c r="E314" s="74"/>
      <c r="F314" s="74"/>
      <c r="G314" s="74"/>
      <c r="H314" s="91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5" x14ac:dyDescent="0.3">
      <c r="A315" s="74"/>
      <c r="B315" s="79"/>
      <c r="C315" s="74"/>
      <c r="D315" s="74"/>
      <c r="E315" s="74"/>
      <c r="F315" s="74"/>
      <c r="G315" s="74"/>
      <c r="H315" s="91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5" x14ac:dyDescent="0.3">
      <c r="A316" s="74"/>
      <c r="B316" s="79"/>
      <c r="C316" s="74"/>
      <c r="D316" s="74"/>
      <c r="E316" s="74"/>
      <c r="F316" s="74"/>
      <c r="G316" s="74"/>
      <c r="H316" s="91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5" x14ac:dyDescent="0.3">
      <c r="A317" s="74"/>
      <c r="B317" s="79"/>
      <c r="C317" s="74"/>
      <c r="D317" s="74"/>
      <c r="E317" s="74"/>
      <c r="F317" s="74"/>
      <c r="G317" s="74"/>
      <c r="H317" s="91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5" x14ac:dyDescent="0.3">
      <c r="A318" s="74"/>
      <c r="B318" s="79"/>
      <c r="C318" s="74"/>
      <c r="D318" s="74"/>
      <c r="E318" s="74"/>
      <c r="F318" s="74"/>
      <c r="G318" s="74"/>
      <c r="H318" s="91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5" x14ac:dyDescent="0.3">
      <c r="A319" s="74"/>
      <c r="B319" s="79"/>
      <c r="C319" s="74"/>
      <c r="D319" s="74"/>
      <c r="E319" s="74"/>
      <c r="F319" s="74"/>
      <c r="G319" s="74"/>
      <c r="H319" s="91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5" x14ac:dyDescent="0.3">
      <c r="A320" s="74"/>
      <c r="B320" s="79"/>
      <c r="C320" s="74"/>
      <c r="D320" s="74"/>
      <c r="E320" s="74"/>
      <c r="F320" s="74"/>
      <c r="G320" s="74"/>
      <c r="H320" s="91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5" x14ac:dyDescent="0.3">
      <c r="A321" s="74"/>
      <c r="B321" s="79"/>
      <c r="C321" s="74"/>
      <c r="D321" s="74"/>
      <c r="E321" s="74"/>
      <c r="F321" s="74"/>
      <c r="G321" s="74"/>
      <c r="H321" s="91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5" x14ac:dyDescent="0.3">
      <c r="A322" s="74"/>
      <c r="B322" s="79"/>
      <c r="C322" s="74"/>
      <c r="D322" s="74"/>
      <c r="E322" s="74"/>
      <c r="F322" s="74"/>
      <c r="G322" s="74"/>
      <c r="H322" s="91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5" x14ac:dyDescent="0.3">
      <c r="A323" s="74"/>
      <c r="B323" s="79"/>
      <c r="C323" s="74"/>
      <c r="D323" s="74"/>
      <c r="E323" s="74"/>
      <c r="F323" s="74"/>
      <c r="G323" s="74"/>
      <c r="H323" s="91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5" x14ac:dyDescent="0.3">
      <c r="A324" s="74"/>
      <c r="B324" s="79"/>
      <c r="C324" s="74"/>
      <c r="D324" s="74"/>
      <c r="E324" s="74"/>
      <c r="F324" s="74"/>
      <c r="G324" s="74"/>
      <c r="H324" s="91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5" x14ac:dyDescent="0.3">
      <c r="A325" s="74"/>
      <c r="B325" s="79"/>
      <c r="C325" s="74"/>
      <c r="D325" s="74"/>
      <c r="E325" s="74"/>
      <c r="F325" s="74"/>
      <c r="G325" s="74"/>
      <c r="H325" s="91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5" x14ac:dyDescent="0.3">
      <c r="A326" s="74"/>
      <c r="B326" s="79"/>
      <c r="C326" s="74"/>
      <c r="D326" s="74"/>
      <c r="E326" s="74"/>
      <c r="F326" s="74"/>
      <c r="G326" s="74"/>
      <c r="H326" s="91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5" x14ac:dyDescent="0.3">
      <c r="A327" s="74"/>
      <c r="B327" s="79"/>
      <c r="C327" s="74"/>
      <c r="D327" s="74"/>
      <c r="E327" s="74"/>
      <c r="F327" s="74"/>
      <c r="G327" s="74"/>
      <c r="H327" s="91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5" x14ac:dyDescent="0.3">
      <c r="A328" s="74"/>
      <c r="B328" s="79"/>
      <c r="C328" s="74"/>
      <c r="D328" s="74"/>
      <c r="E328" s="74"/>
      <c r="F328" s="74"/>
      <c r="G328" s="74"/>
      <c r="H328" s="91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5" x14ac:dyDescent="0.3">
      <c r="A329" s="74"/>
      <c r="B329" s="79"/>
      <c r="C329" s="74"/>
      <c r="D329" s="74"/>
      <c r="E329" s="74"/>
      <c r="F329" s="74"/>
      <c r="G329" s="74"/>
      <c r="H329" s="91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5" x14ac:dyDescent="0.3">
      <c r="A330" s="74"/>
      <c r="B330" s="79"/>
      <c r="C330" s="74"/>
      <c r="D330" s="74"/>
      <c r="E330" s="74"/>
      <c r="F330" s="74"/>
      <c r="G330" s="74"/>
      <c r="H330" s="91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5" x14ac:dyDescent="0.3">
      <c r="A331" s="74"/>
      <c r="B331" s="79"/>
      <c r="C331" s="74"/>
      <c r="D331" s="74"/>
      <c r="E331" s="74"/>
      <c r="F331" s="74"/>
      <c r="G331" s="74"/>
      <c r="H331" s="91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5" x14ac:dyDescent="0.3">
      <c r="A332" s="74"/>
      <c r="B332" s="79"/>
      <c r="C332" s="74"/>
      <c r="D332" s="74"/>
      <c r="E332" s="74"/>
      <c r="F332" s="74"/>
      <c r="G332" s="74"/>
      <c r="H332" s="91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5" x14ac:dyDescent="0.3">
      <c r="A333" s="74"/>
      <c r="B333" s="79"/>
      <c r="C333" s="74"/>
      <c r="D333" s="74"/>
      <c r="E333" s="74"/>
      <c r="F333" s="74"/>
      <c r="G333" s="74"/>
      <c r="H333" s="91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5" x14ac:dyDescent="0.3">
      <c r="A334" s="74"/>
      <c r="B334" s="79"/>
      <c r="C334" s="74"/>
      <c r="D334" s="74"/>
      <c r="E334" s="74"/>
      <c r="F334" s="74"/>
      <c r="G334" s="74"/>
      <c r="H334" s="91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5" x14ac:dyDescent="0.3">
      <c r="A335" s="74"/>
      <c r="B335" s="79"/>
      <c r="C335" s="74"/>
      <c r="D335" s="74"/>
      <c r="E335" s="74"/>
      <c r="F335" s="74"/>
      <c r="G335" s="74"/>
      <c r="H335" s="91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5" x14ac:dyDescent="0.3">
      <c r="A336" s="74"/>
      <c r="B336" s="79"/>
      <c r="C336" s="74"/>
      <c r="D336" s="74"/>
      <c r="E336" s="74"/>
      <c r="F336" s="74"/>
      <c r="G336" s="74"/>
      <c r="H336" s="91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5" x14ac:dyDescent="0.3">
      <c r="A337" s="74"/>
      <c r="B337" s="79"/>
      <c r="C337" s="74"/>
      <c r="D337" s="74"/>
      <c r="E337" s="74"/>
      <c r="F337" s="74"/>
      <c r="G337" s="74"/>
      <c r="H337" s="91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5" x14ac:dyDescent="0.3">
      <c r="A338" s="74"/>
      <c r="B338" s="79"/>
      <c r="C338" s="74"/>
      <c r="D338" s="74"/>
      <c r="E338" s="74"/>
      <c r="F338" s="74"/>
      <c r="G338" s="74"/>
      <c r="H338" s="91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5" x14ac:dyDescent="0.3">
      <c r="A339" s="74"/>
      <c r="B339" s="79"/>
      <c r="C339" s="74"/>
      <c r="D339" s="74"/>
      <c r="E339" s="74"/>
      <c r="F339" s="74"/>
      <c r="G339" s="74"/>
      <c r="H339" s="91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5" x14ac:dyDescent="0.3">
      <c r="A340" s="74"/>
      <c r="B340" s="79"/>
      <c r="C340" s="74"/>
      <c r="D340" s="74"/>
      <c r="E340" s="74"/>
      <c r="F340" s="74"/>
      <c r="G340" s="74"/>
      <c r="H340" s="91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5" x14ac:dyDescent="0.3">
      <c r="A341" s="74"/>
      <c r="B341" s="79"/>
      <c r="C341" s="74"/>
      <c r="D341" s="74"/>
      <c r="E341" s="74"/>
      <c r="F341" s="74"/>
      <c r="G341" s="74"/>
      <c r="H341" s="91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5" x14ac:dyDescent="0.3">
      <c r="A342" s="74"/>
      <c r="B342" s="79"/>
      <c r="C342" s="74"/>
      <c r="D342" s="74"/>
      <c r="E342" s="74"/>
      <c r="F342" s="74"/>
      <c r="G342" s="74"/>
      <c r="H342" s="91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5" x14ac:dyDescent="0.3">
      <c r="A343" s="74"/>
      <c r="B343" s="79"/>
      <c r="C343" s="74"/>
      <c r="D343" s="74"/>
      <c r="E343" s="74"/>
      <c r="F343" s="74"/>
      <c r="G343" s="74"/>
      <c r="H343" s="91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5" x14ac:dyDescent="0.3">
      <c r="A344" s="74"/>
      <c r="B344" s="79"/>
      <c r="C344" s="74"/>
      <c r="D344" s="74"/>
      <c r="E344" s="74"/>
      <c r="F344" s="74"/>
      <c r="G344" s="74"/>
      <c r="H344" s="91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5" x14ac:dyDescent="0.3">
      <c r="A345" s="74"/>
      <c r="B345" s="79"/>
      <c r="C345" s="74"/>
      <c r="D345" s="74"/>
      <c r="E345" s="74"/>
      <c r="F345" s="74"/>
      <c r="G345" s="74"/>
      <c r="H345" s="91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5" x14ac:dyDescent="0.3">
      <c r="A346" s="74"/>
      <c r="B346" s="79"/>
      <c r="C346" s="74"/>
      <c r="D346" s="74"/>
      <c r="E346" s="74"/>
      <c r="F346" s="74"/>
      <c r="G346" s="74"/>
      <c r="H346" s="91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5" x14ac:dyDescent="0.3">
      <c r="A347" s="74"/>
      <c r="B347" s="79"/>
      <c r="C347" s="74"/>
      <c r="D347" s="74"/>
      <c r="E347" s="74"/>
      <c r="F347" s="74"/>
      <c r="G347" s="74"/>
      <c r="H347" s="91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5" x14ac:dyDescent="0.3">
      <c r="A348" s="74"/>
      <c r="B348" s="79"/>
      <c r="C348" s="74"/>
      <c r="D348" s="74"/>
      <c r="E348" s="74"/>
      <c r="F348" s="74"/>
      <c r="G348" s="74"/>
      <c r="H348" s="91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5" x14ac:dyDescent="0.3">
      <c r="A349" s="74"/>
      <c r="B349" s="79"/>
      <c r="C349" s="74"/>
      <c r="D349" s="74"/>
      <c r="E349" s="74"/>
      <c r="F349" s="74"/>
      <c r="G349" s="74"/>
      <c r="H349" s="91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5" x14ac:dyDescent="0.3">
      <c r="A350" s="74"/>
      <c r="B350" s="79"/>
      <c r="C350" s="74"/>
      <c r="D350" s="74"/>
      <c r="E350" s="74"/>
      <c r="F350" s="74"/>
      <c r="G350" s="74"/>
      <c r="H350" s="91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5" x14ac:dyDescent="0.3">
      <c r="A351" s="74"/>
      <c r="B351" s="79"/>
      <c r="C351" s="74"/>
      <c r="D351" s="74"/>
      <c r="E351" s="74"/>
      <c r="F351" s="74"/>
      <c r="G351" s="74"/>
      <c r="H351" s="91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5" x14ac:dyDescent="0.3">
      <c r="A352" s="74"/>
      <c r="B352" s="79"/>
      <c r="C352" s="74"/>
      <c r="D352" s="74"/>
      <c r="E352" s="74"/>
      <c r="F352" s="74"/>
      <c r="G352" s="74"/>
      <c r="H352" s="91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5" x14ac:dyDescent="0.3">
      <c r="A353" s="74"/>
      <c r="B353" s="79"/>
      <c r="C353" s="74"/>
      <c r="D353" s="74"/>
      <c r="E353" s="74"/>
      <c r="F353" s="74"/>
      <c r="G353" s="74"/>
      <c r="H353" s="91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5" x14ac:dyDescent="0.3">
      <c r="A354" s="74"/>
      <c r="B354" s="79"/>
      <c r="C354" s="74"/>
      <c r="D354" s="74"/>
      <c r="E354" s="74"/>
      <c r="F354" s="74"/>
      <c r="G354" s="74"/>
      <c r="H354" s="91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5" x14ac:dyDescent="0.3">
      <c r="A355" s="74"/>
      <c r="B355" s="79"/>
      <c r="C355" s="74"/>
      <c r="D355" s="74"/>
      <c r="E355" s="74"/>
      <c r="F355" s="74"/>
      <c r="G355" s="74"/>
      <c r="H355" s="91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5" x14ac:dyDescent="0.3">
      <c r="A356" s="74"/>
      <c r="B356" s="79"/>
      <c r="C356" s="74"/>
      <c r="D356" s="74"/>
      <c r="E356" s="74"/>
      <c r="F356" s="74"/>
      <c r="G356" s="74"/>
      <c r="H356" s="91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5" x14ac:dyDescent="0.3">
      <c r="A357" s="74"/>
      <c r="B357" s="79"/>
      <c r="C357" s="74"/>
      <c r="D357" s="74"/>
      <c r="E357" s="74"/>
      <c r="F357" s="74"/>
      <c r="G357" s="74"/>
      <c r="H357" s="91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5" x14ac:dyDescent="0.3">
      <c r="A358" s="74"/>
      <c r="B358" s="79"/>
      <c r="C358" s="74"/>
      <c r="D358" s="74"/>
      <c r="E358" s="74"/>
      <c r="F358" s="74"/>
      <c r="G358" s="74"/>
      <c r="H358" s="91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5" x14ac:dyDescent="0.3">
      <c r="A359" s="74"/>
      <c r="B359" s="79"/>
      <c r="C359" s="74"/>
      <c r="D359" s="74"/>
      <c r="E359" s="74"/>
      <c r="F359" s="74"/>
      <c r="G359" s="74"/>
      <c r="H359" s="91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5" x14ac:dyDescent="0.3">
      <c r="A360" s="74"/>
      <c r="B360" s="79"/>
      <c r="C360" s="74"/>
      <c r="D360" s="74"/>
      <c r="E360" s="74"/>
      <c r="F360" s="74"/>
      <c r="G360" s="74"/>
      <c r="H360" s="91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5" x14ac:dyDescent="0.3">
      <c r="A361" s="74"/>
      <c r="B361" s="79"/>
      <c r="C361" s="74"/>
      <c r="D361" s="74"/>
      <c r="E361" s="74"/>
      <c r="F361" s="74"/>
      <c r="G361" s="74"/>
      <c r="H361" s="91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5" x14ac:dyDescent="0.3">
      <c r="A362" s="74"/>
      <c r="B362" s="79"/>
      <c r="C362" s="74"/>
      <c r="D362" s="74"/>
      <c r="E362" s="74"/>
      <c r="F362" s="74"/>
      <c r="G362" s="74"/>
      <c r="H362" s="91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5" x14ac:dyDescent="0.3">
      <c r="A363" s="74"/>
      <c r="B363" s="79"/>
      <c r="C363" s="74"/>
      <c r="D363" s="74"/>
      <c r="E363" s="74"/>
      <c r="F363" s="74"/>
      <c r="G363" s="74"/>
      <c r="H363" s="91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5" x14ac:dyDescent="0.3">
      <c r="A364" s="74"/>
      <c r="B364" s="79"/>
      <c r="C364" s="74"/>
      <c r="D364" s="74"/>
      <c r="E364" s="74"/>
      <c r="F364" s="74"/>
      <c r="G364" s="74"/>
      <c r="H364" s="91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5" x14ac:dyDescent="0.3">
      <c r="A365" s="74"/>
      <c r="B365" s="79"/>
      <c r="C365" s="74"/>
      <c r="D365" s="74"/>
      <c r="E365" s="74"/>
      <c r="F365" s="74"/>
      <c r="G365" s="74"/>
      <c r="H365" s="91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5" x14ac:dyDescent="0.3">
      <c r="A366" s="74"/>
      <c r="B366" s="79"/>
      <c r="C366" s="74"/>
      <c r="D366" s="74"/>
      <c r="E366" s="74"/>
      <c r="F366" s="74"/>
      <c r="G366" s="74"/>
      <c r="H366" s="91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5" x14ac:dyDescent="0.3">
      <c r="A367" s="74"/>
      <c r="B367" s="79"/>
      <c r="C367" s="74"/>
      <c r="D367" s="74"/>
      <c r="E367" s="74"/>
      <c r="F367" s="74"/>
      <c r="G367" s="74"/>
      <c r="H367" s="91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5" x14ac:dyDescent="0.3">
      <c r="A368" s="74"/>
      <c r="B368" s="79"/>
      <c r="C368" s="74"/>
      <c r="D368" s="74"/>
      <c r="E368" s="74"/>
      <c r="F368" s="74"/>
      <c r="G368" s="74"/>
      <c r="H368" s="91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5" x14ac:dyDescent="0.3">
      <c r="A369" s="74"/>
      <c r="B369" s="79"/>
      <c r="C369" s="74"/>
      <c r="D369" s="74"/>
      <c r="E369" s="74"/>
      <c r="F369" s="74"/>
      <c r="G369" s="74"/>
      <c r="H369" s="91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5" x14ac:dyDescent="0.3">
      <c r="A370" s="74"/>
      <c r="B370" s="79"/>
      <c r="C370" s="74"/>
      <c r="D370" s="74"/>
      <c r="E370" s="74"/>
      <c r="F370" s="74"/>
      <c r="G370" s="74"/>
      <c r="H370" s="91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5" x14ac:dyDescent="0.3">
      <c r="A371" s="74"/>
      <c r="B371" s="79"/>
      <c r="C371" s="74"/>
      <c r="D371" s="74"/>
      <c r="E371" s="74"/>
      <c r="F371" s="74"/>
      <c r="G371" s="74"/>
      <c r="H371" s="91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5" x14ac:dyDescent="0.3">
      <c r="A372" s="74"/>
      <c r="B372" s="79"/>
      <c r="C372" s="74"/>
      <c r="D372" s="74"/>
      <c r="E372" s="74"/>
      <c r="F372" s="74"/>
      <c r="G372" s="74"/>
      <c r="H372" s="91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5" x14ac:dyDescent="0.3">
      <c r="A373" s="74"/>
      <c r="B373" s="79"/>
      <c r="C373" s="74"/>
      <c r="D373" s="74"/>
      <c r="E373" s="74"/>
      <c r="F373" s="74"/>
      <c r="G373" s="74"/>
      <c r="H373" s="91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5" x14ac:dyDescent="0.3">
      <c r="A374" s="74"/>
      <c r="B374" s="79"/>
      <c r="C374" s="74"/>
      <c r="D374" s="74"/>
      <c r="E374" s="74"/>
      <c r="F374" s="74"/>
      <c r="G374" s="74"/>
      <c r="H374" s="91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5" x14ac:dyDescent="0.3">
      <c r="A375" s="74"/>
      <c r="B375" s="79"/>
      <c r="C375" s="74"/>
      <c r="D375" s="74"/>
      <c r="E375" s="74"/>
      <c r="F375" s="74"/>
      <c r="G375" s="74"/>
      <c r="H375" s="91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5" x14ac:dyDescent="0.3">
      <c r="A376" s="74"/>
      <c r="B376" s="79"/>
      <c r="C376" s="74"/>
      <c r="D376" s="74"/>
      <c r="E376" s="74"/>
      <c r="F376" s="74"/>
      <c r="G376" s="74"/>
      <c r="H376" s="91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5" x14ac:dyDescent="0.3">
      <c r="A377" s="74"/>
      <c r="B377" s="79"/>
      <c r="C377" s="74"/>
      <c r="D377" s="74"/>
      <c r="E377" s="74"/>
      <c r="F377" s="74"/>
      <c r="G377" s="74"/>
      <c r="H377" s="91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5" x14ac:dyDescent="0.3">
      <c r="A378" s="74"/>
      <c r="B378" s="79"/>
      <c r="C378" s="74"/>
      <c r="D378" s="74"/>
      <c r="E378" s="74"/>
      <c r="F378" s="74"/>
      <c r="G378" s="74"/>
      <c r="H378" s="91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5" x14ac:dyDescent="0.3">
      <c r="A379" s="74"/>
      <c r="B379" s="79"/>
      <c r="C379" s="74"/>
      <c r="D379" s="74"/>
      <c r="E379" s="74"/>
      <c r="F379" s="74"/>
      <c r="G379" s="74"/>
      <c r="H379" s="91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5" x14ac:dyDescent="0.3">
      <c r="A380" s="74"/>
      <c r="B380" s="79"/>
      <c r="C380" s="74"/>
      <c r="D380" s="74"/>
      <c r="E380" s="74"/>
      <c r="F380" s="74"/>
      <c r="G380" s="74"/>
      <c r="H380" s="91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5" x14ac:dyDescent="0.3">
      <c r="A381" s="74"/>
      <c r="B381" s="79"/>
      <c r="C381" s="74"/>
      <c r="D381" s="74"/>
      <c r="E381" s="74"/>
      <c r="F381" s="74"/>
      <c r="G381" s="74"/>
      <c r="H381" s="91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5" x14ac:dyDescent="0.3">
      <c r="A382" s="74"/>
      <c r="B382" s="79"/>
      <c r="C382" s="74"/>
      <c r="D382" s="74"/>
      <c r="E382" s="74"/>
      <c r="F382" s="74"/>
      <c r="G382" s="74"/>
      <c r="H382" s="91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5" x14ac:dyDescent="0.3">
      <c r="A383" s="74"/>
      <c r="B383" s="79"/>
      <c r="C383" s="74"/>
      <c r="D383" s="74"/>
      <c r="E383" s="74"/>
      <c r="F383" s="74"/>
      <c r="G383" s="74"/>
      <c r="H383" s="91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5" x14ac:dyDescent="0.3">
      <c r="A384" s="74"/>
      <c r="B384" s="79"/>
      <c r="C384" s="74"/>
      <c r="D384" s="74"/>
      <c r="E384" s="74"/>
      <c r="F384" s="74"/>
      <c r="G384" s="74"/>
      <c r="H384" s="91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5" x14ac:dyDescent="0.3">
      <c r="A385" s="74"/>
      <c r="B385" s="79"/>
      <c r="C385" s="74"/>
      <c r="D385" s="74"/>
      <c r="E385" s="74"/>
      <c r="F385" s="74"/>
      <c r="G385" s="74"/>
      <c r="H385" s="91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5" x14ac:dyDescent="0.3">
      <c r="A386" s="74"/>
      <c r="B386" s="79"/>
      <c r="C386" s="74"/>
      <c r="D386" s="74"/>
      <c r="E386" s="74"/>
      <c r="F386" s="74"/>
      <c r="G386" s="74"/>
      <c r="H386" s="91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5" x14ac:dyDescent="0.3">
      <c r="A387" s="74"/>
      <c r="B387" s="79"/>
      <c r="C387" s="74"/>
      <c r="D387" s="74"/>
      <c r="E387" s="74"/>
      <c r="F387" s="74"/>
      <c r="G387" s="74"/>
      <c r="H387" s="91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5" x14ac:dyDescent="0.3">
      <c r="A388" s="74"/>
      <c r="B388" s="79"/>
      <c r="C388" s="74"/>
      <c r="D388" s="74"/>
      <c r="E388" s="74"/>
      <c r="F388" s="74"/>
      <c r="G388" s="74"/>
      <c r="H388" s="91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5" x14ac:dyDescent="0.3">
      <c r="A389" s="74"/>
      <c r="B389" s="79"/>
      <c r="C389" s="74"/>
      <c r="D389" s="74"/>
      <c r="E389" s="74"/>
      <c r="F389" s="74"/>
      <c r="G389" s="74"/>
      <c r="H389" s="91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5" x14ac:dyDescent="0.3">
      <c r="A390" s="74"/>
      <c r="B390" s="79"/>
      <c r="C390" s="74"/>
      <c r="D390" s="74"/>
      <c r="E390" s="74"/>
      <c r="F390" s="74"/>
      <c r="G390" s="74"/>
      <c r="H390" s="91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5" x14ac:dyDescent="0.3">
      <c r="A391" s="74"/>
      <c r="B391" s="79"/>
      <c r="C391" s="74"/>
      <c r="D391" s="74"/>
      <c r="E391" s="74"/>
      <c r="F391" s="74"/>
      <c r="G391" s="74"/>
      <c r="H391" s="91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5" x14ac:dyDescent="0.3">
      <c r="A392" s="74"/>
      <c r="B392" s="79"/>
      <c r="C392" s="74"/>
      <c r="D392" s="74"/>
      <c r="E392" s="74"/>
      <c r="F392" s="74"/>
      <c r="G392" s="74"/>
      <c r="H392" s="91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5" x14ac:dyDescent="0.3">
      <c r="A393" s="74"/>
      <c r="B393" s="79"/>
      <c r="C393" s="74"/>
      <c r="D393" s="74"/>
      <c r="E393" s="74"/>
      <c r="F393" s="74"/>
      <c r="G393" s="74"/>
      <c r="H393" s="91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5" x14ac:dyDescent="0.3">
      <c r="A394" s="74"/>
      <c r="B394" s="79"/>
      <c r="C394" s="74"/>
      <c r="D394" s="74"/>
      <c r="E394" s="74"/>
      <c r="F394" s="74"/>
      <c r="G394" s="74"/>
      <c r="H394" s="91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5" x14ac:dyDescent="0.3">
      <c r="A395" s="74"/>
      <c r="B395" s="79"/>
      <c r="C395" s="74"/>
      <c r="D395" s="74"/>
      <c r="E395" s="74"/>
      <c r="F395" s="74"/>
      <c r="G395" s="74"/>
      <c r="H395" s="91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5" x14ac:dyDescent="0.3">
      <c r="A396" s="74"/>
      <c r="B396" s="79"/>
      <c r="C396" s="74"/>
      <c r="D396" s="74"/>
      <c r="E396" s="74"/>
      <c r="F396" s="74"/>
      <c r="G396" s="74"/>
      <c r="H396" s="91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5" x14ac:dyDescent="0.3">
      <c r="A397" s="74"/>
      <c r="B397" s="79"/>
      <c r="C397" s="74"/>
      <c r="D397" s="74"/>
      <c r="E397" s="74"/>
      <c r="F397" s="74"/>
      <c r="G397" s="74"/>
      <c r="H397" s="91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5" x14ac:dyDescent="0.3">
      <c r="A398" s="74"/>
      <c r="B398" s="79"/>
      <c r="C398" s="74"/>
      <c r="D398" s="74"/>
      <c r="E398" s="74"/>
      <c r="F398" s="74"/>
      <c r="G398" s="74"/>
      <c r="H398" s="91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5" x14ac:dyDescent="0.3">
      <c r="A399" s="74"/>
      <c r="B399" s="79"/>
      <c r="C399" s="74"/>
      <c r="D399" s="74"/>
      <c r="E399" s="74"/>
      <c r="F399" s="74"/>
      <c r="G399" s="74"/>
      <c r="H399" s="91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5" x14ac:dyDescent="0.3">
      <c r="A400" s="74"/>
      <c r="B400" s="79"/>
      <c r="C400" s="74"/>
      <c r="D400" s="74"/>
      <c r="E400" s="74"/>
      <c r="F400" s="74"/>
      <c r="G400" s="74"/>
      <c r="H400" s="91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5" x14ac:dyDescent="0.3">
      <c r="A401" s="74"/>
      <c r="B401" s="79"/>
      <c r="C401" s="74"/>
      <c r="D401" s="74"/>
      <c r="E401" s="74"/>
      <c r="F401" s="74"/>
      <c r="G401" s="74"/>
      <c r="H401" s="91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5" x14ac:dyDescent="0.3">
      <c r="A402" s="74"/>
      <c r="B402" s="79"/>
      <c r="C402" s="74"/>
      <c r="D402" s="74"/>
      <c r="E402" s="74"/>
      <c r="F402" s="74"/>
      <c r="G402" s="74"/>
      <c r="H402" s="91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5" x14ac:dyDescent="0.3">
      <c r="A403" s="74"/>
      <c r="B403" s="79"/>
      <c r="C403" s="74"/>
      <c r="D403" s="74"/>
      <c r="E403" s="74"/>
      <c r="F403" s="74"/>
      <c r="G403" s="74"/>
      <c r="H403" s="91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5" x14ac:dyDescent="0.3">
      <c r="A404" s="74"/>
      <c r="B404" s="79"/>
      <c r="C404" s="74"/>
      <c r="D404" s="74"/>
      <c r="E404" s="74"/>
      <c r="F404" s="74"/>
      <c r="G404" s="74"/>
      <c r="H404" s="91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5" x14ac:dyDescent="0.3">
      <c r="A405" s="74"/>
      <c r="B405" s="79"/>
      <c r="C405" s="74"/>
      <c r="D405" s="74"/>
      <c r="E405" s="74"/>
      <c r="F405" s="74"/>
      <c r="G405" s="74"/>
      <c r="H405" s="91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5" x14ac:dyDescent="0.3">
      <c r="A406" s="74"/>
      <c r="B406" s="79"/>
      <c r="C406" s="74"/>
      <c r="D406" s="74"/>
      <c r="E406" s="74"/>
      <c r="F406" s="74"/>
      <c r="G406" s="74"/>
      <c r="H406" s="91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5" x14ac:dyDescent="0.3">
      <c r="A407" s="74"/>
      <c r="B407" s="79"/>
      <c r="C407" s="74"/>
      <c r="D407" s="74"/>
      <c r="E407" s="74"/>
      <c r="F407" s="74"/>
      <c r="G407" s="74"/>
      <c r="H407" s="91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5" x14ac:dyDescent="0.3">
      <c r="A408" s="74"/>
      <c r="B408" s="79"/>
      <c r="C408" s="74"/>
      <c r="D408" s="74"/>
      <c r="E408" s="74"/>
      <c r="F408" s="74"/>
      <c r="G408" s="74"/>
      <c r="H408" s="91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5" x14ac:dyDescent="0.3">
      <c r="A409" s="74"/>
      <c r="B409" s="79"/>
      <c r="C409" s="74"/>
      <c r="D409" s="74"/>
      <c r="E409" s="74"/>
      <c r="F409" s="74"/>
      <c r="G409" s="74"/>
      <c r="H409" s="91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5" x14ac:dyDescent="0.3">
      <c r="A410" s="74"/>
      <c r="B410" s="79"/>
      <c r="C410" s="74"/>
      <c r="D410" s="74"/>
      <c r="E410" s="74"/>
      <c r="F410" s="74"/>
      <c r="G410" s="74"/>
      <c r="H410" s="91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5" x14ac:dyDescent="0.3">
      <c r="A411" s="74"/>
      <c r="B411" s="79"/>
      <c r="C411" s="74"/>
      <c r="D411" s="74"/>
      <c r="E411" s="74"/>
      <c r="F411" s="74"/>
      <c r="G411" s="74"/>
      <c r="H411" s="91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5" x14ac:dyDescent="0.3">
      <c r="A412" s="74"/>
      <c r="B412" s="79"/>
      <c r="C412" s="74"/>
      <c r="D412" s="74"/>
      <c r="E412" s="74"/>
      <c r="F412" s="74"/>
      <c r="G412" s="74"/>
      <c r="H412" s="91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5" x14ac:dyDescent="0.3">
      <c r="A413" s="74"/>
      <c r="B413" s="79"/>
      <c r="C413" s="74"/>
      <c r="D413" s="74"/>
      <c r="E413" s="74"/>
      <c r="F413" s="74"/>
      <c r="G413" s="74"/>
      <c r="H413" s="91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5" x14ac:dyDescent="0.3">
      <c r="A414" s="74"/>
      <c r="B414" s="79"/>
      <c r="C414" s="74"/>
      <c r="D414" s="74"/>
      <c r="E414" s="74"/>
      <c r="F414" s="74"/>
      <c r="G414" s="74"/>
      <c r="H414" s="91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5" x14ac:dyDescent="0.3">
      <c r="A415" s="74"/>
      <c r="B415" s="79"/>
      <c r="C415" s="74"/>
      <c r="D415" s="74"/>
      <c r="E415" s="74"/>
      <c r="F415" s="74"/>
      <c r="G415" s="74"/>
      <c r="H415" s="91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5" x14ac:dyDescent="0.3">
      <c r="A416" s="74"/>
      <c r="B416" s="79"/>
      <c r="C416" s="74"/>
      <c r="D416" s="74"/>
      <c r="E416" s="74"/>
      <c r="F416" s="74"/>
      <c r="G416" s="74"/>
      <c r="H416" s="91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5" x14ac:dyDescent="0.3">
      <c r="A417" s="74"/>
      <c r="B417" s="79"/>
      <c r="C417" s="74"/>
      <c r="D417" s="74"/>
      <c r="E417" s="74"/>
      <c r="F417" s="74"/>
      <c r="G417" s="74"/>
      <c r="H417" s="91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5" x14ac:dyDescent="0.3">
      <c r="A418" s="74"/>
      <c r="B418" s="79"/>
      <c r="C418" s="74"/>
      <c r="D418" s="74"/>
      <c r="E418" s="74"/>
      <c r="F418" s="74"/>
      <c r="G418" s="74"/>
      <c r="H418" s="91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5" x14ac:dyDescent="0.3">
      <c r="A419" s="74"/>
      <c r="B419" s="79"/>
      <c r="C419" s="74"/>
      <c r="D419" s="74"/>
      <c r="E419" s="74"/>
      <c r="F419" s="74"/>
      <c r="G419" s="74"/>
      <c r="H419" s="91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5" x14ac:dyDescent="0.3">
      <c r="A420" s="74"/>
      <c r="B420" s="79"/>
      <c r="C420" s="74"/>
      <c r="D420" s="74"/>
      <c r="E420" s="74"/>
      <c r="F420" s="74"/>
      <c r="G420" s="74"/>
      <c r="H420" s="91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5" x14ac:dyDescent="0.3">
      <c r="A421" s="74"/>
      <c r="B421" s="79"/>
      <c r="C421" s="74"/>
      <c r="D421" s="74"/>
      <c r="E421" s="74"/>
      <c r="F421" s="74"/>
      <c r="G421" s="74"/>
      <c r="H421" s="91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5" x14ac:dyDescent="0.3">
      <c r="A422" s="74"/>
      <c r="B422" s="79"/>
      <c r="C422" s="74"/>
      <c r="D422" s="74"/>
      <c r="E422" s="74"/>
      <c r="F422" s="74"/>
      <c r="G422" s="74"/>
      <c r="H422" s="91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5" x14ac:dyDescent="0.3">
      <c r="A423" s="74"/>
      <c r="B423" s="79"/>
      <c r="C423" s="74"/>
      <c r="D423" s="74"/>
      <c r="E423" s="74"/>
      <c r="F423" s="74"/>
      <c r="G423" s="74"/>
      <c r="H423" s="91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5" x14ac:dyDescent="0.3">
      <c r="A424" s="74"/>
      <c r="B424" s="79"/>
      <c r="C424" s="74"/>
      <c r="D424" s="74"/>
      <c r="E424" s="74"/>
      <c r="F424" s="74"/>
      <c r="G424" s="74"/>
      <c r="H424" s="91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5" x14ac:dyDescent="0.3">
      <c r="A425" s="74"/>
      <c r="B425" s="79"/>
      <c r="C425" s="74"/>
      <c r="D425" s="74"/>
      <c r="E425" s="74"/>
      <c r="F425" s="74"/>
      <c r="G425" s="74"/>
      <c r="H425" s="91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5" x14ac:dyDescent="0.3">
      <c r="A426" s="74"/>
      <c r="B426" s="79"/>
      <c r="C426" s="74"/>
      <c r="D426" s="74"/>
      <c r="E426" s="74"/>
      <c r="F426" s="74"/>
      <c r="G426" s="74"/>
      <c r="H426" s="91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5" x14ac:dyDescent="0.3">
      <c r="A427" s="74"/>
      <c r="B427" s="79"/>
      <c r="C427" s="74"/>
      <c r="D427" s="74"/>
      <c r="E427" s="74"/>
      <c r="F427" s="74"/>
      <c r="G427" s="74"/>
      <c r="H427" s="91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5" x14ac:dyDescent="0.3">
      <c r="A428" s="74"/>
      <c r="B428" s="79"/>
      <c r="C428" s="74"/>
      <c r="D428" s="74"/>
      <c r="E428" s="74"/>
      <c r="F428" s="74"/>
      <c r="G428" s="74"/>
      <c r="H428" s="91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5" x14ac:dyDescent="0.3">
      <c r="A429" s="74"/>
      <c r="B429" s="79"/>
      <c r="C429" s="74"/>
      <c r="D429" s="74"/>
      <c r="E429" s="74"/>
      <c r="F429" s="74"/>
      <c r="G429" s="74"/>
      <c r="H429" s="91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5" x14ac:dyDescent="0.3">
      <c r="A430" s="74"/>
      <c r="B430" s="79"/>
      <c r="C430" s="74"/>
      <c r="D430" s="74"/>
      <c r="E430" s="74"/>
      <c r="F430" s="74"/>
      <c r="G430" s="74"/>
      <c r="H430" s="91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5" x14ac:dyDescent="0.3">
      <c r="A431" s="74"/>
      <c r="B431" s="79"/>
      <c r="C431" s="74"/>
      <c r="D431" s="74"/>
      <c r="E431" s="74"/>
      <c r="F431" s="74"/>
      <c r="G431" s="74"/>
      <c r="H431" s="91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5" x14ac:dyDescent="0.3">
      <c r="A432" s="74"/>
      <c r="B432" s="79"/>
      <c r="C432" s="74"/>
      <c r="D432" s="74"/>
      <c r="E432" s="74"/>
      <c r="F432" s="74"/>
      <c r="G432" s="74"/>
      <c r="H432" s="91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5" x14ac:dyDescent="0.3">
      <c r="A433" s="74"/>
      <c r="B433" s="79"/>
      <c r="C433" s="74"/>
      <c r="D433" s="74"/>
      <c r="E433" s="74"/>
      <c r="F433" s="74"/>
      <c r="G433" s="74"/>
      <c r="H433" s="91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5" x14ac:dyDescent="0.3">
      <c r="A434" s="74"/>
      <c r="B434" s="79"/>
      <c r="C434" s="74"/>
      <c r="D434" s="74"/>
      <c r="E434" s="74"/>
      <c r="F434" s="74"/>
      <c r="G434" s="74"/>
      <c r="H434" s="91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5" x14ac:dyDescent="0.3">
      <c r="A435" s="74"/>
      <c r="B435" s="79"/>
      <c r="C435" s="74"/>
      <c r="D435" s="74"/>
      <c r="E435" s="74"/>
      <c r="F435" s="74"/>
      <c r="G435" s="74"/>
      <c r="H435" s="91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5" x14ac:dyDescent="0.3">
      <c r="A436" s="74"/>
      <c r="B436" s="79"/>
      <c r="C436" s="74"/>
      <c r="D436" s="74"/>
      <c r="E436" s="74"/>
      <c r="F436" s="74"/>
      <c r="G436" s="74"/>
      <c r="H436" s="91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5" x14ac:dyDescent="0.3">
      <c r="A437" s="74"/>
      <c r="B437" s="79"/>
      <c r="C437" s="74"/>
      <c r="D437" s="74"/>
      <c r="E437" s="74"/>
      <c r="F437" s="74"/>
      <c r="G437" s="74"/>
      <c r="H437" s="91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5" x14ac:dyDescent="0.3">
      <c r="A438" s="74"/>
      <c r="B438" s="79"/>
      <c r="C438" s="74"/>
      <c r="D438" s="74"/>
      <c r="E438" s="74"/>
      <c r="F438" s="74"/>
      <c r="G438" s="74"/>
      <c r="H438" s="91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5" x14ac:dyDescent="0.3">
      <c r="A439" s="74"/>
      <c r="B439" s="79"/>
      <c r="C439" s="74"/>
      <c r="D439" s="74"/>
      <c r="E439" s="74"/>
      <c r="F439" s="74"/>
      <c r="G439" s="74"/>
      <c r="H439" s="91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5" x14ac:dyDescent="0.3">
      <c r="A440" s="74"/>
      <c r="B440" s="79"/>
      <c r="C440" s="74"/>
      <c r="D440" s="74"/>
      <c r="E440" s="74"/>
      <c r="F440" s="74"/>
      <c r="G440" s="74"/>
      <c r="H440" s="91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5" x14ac:dyDescent="0.3">
      <c r="A441" s="74"/>
      <c r="B441" s="79"/>
      <c r="C441" s="74"/>
      <c r="D441" s="74"/>
      <c r="E441" s="74"/>
      <c r="F441" s="74"/>
      <c r="G441" s="74"/>
      <c r="H441" s="91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5" x14ac:dyDescent="0.3">
      <c r="A442" s="74"/>
      <c r="B442" s="79"/>
      <c r="C442" s="74"/>
      <c r="D442" s="74"/>
      <c r="E442" s="74"/>
      <c r="F442" s="74"/>
      <c r="G442" s="74"/>
      <c r="H442" s="91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5" x14ac:dyDescent="0.3">
      <c r="A443" s="74"/>
      <c r="B443" s="79"/>
      <c r="C443" s="74"/>
      <c r="D443" s="74"/>
      <c r="E443" s="74"/>
      <c r="F443" s="74"/>
      <c r="G443" s="74"/>
      <c r="H443" s="91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5" x14ac:dyDescent="0.3">
      <c r="A444" s="74"/>
      <c r="B444" s="79"/>
      <c r="C444" s="74"/>
      <c r="D444" s="74"/>
      <c r="E444" s="74"/>
      <c r="F444" s="74"/>
      <c r="G444" s="74"/>
      <c r="H444" s="91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5" x14ac:dyDescent="0.3">
      <c r="A445" s="74"/>
      <c r="B445" s="79"/>
      <c r="C445" s="74"/>
      <c r="D445" s="74"/>
      <c r="E445" s="74"/>
      <c r="F445" s="74"/>
      <c r="G445" s="74"/>
      <c r="H445" s="91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5" x14ac:dyDescent="0.3">
      <c r="A446" s="74"/>
      <c r="B446" s="79"/>
      <c r="C446" s="74"/>
      <c r="D446" s="74"/>
      <c r="E446" s="74"/>
      <c r="F446" s="74"/>
      <c r="G446" s="74"/>
      <c r="H446" s="91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5" x14ac:dyDescent="0.3">
      <c r="A447" s="74"/>
      <c r="B447" s="79"/>
      <c r="C447" s="74"/>
      <c r="D447" s="74"/>
      <c r="E447" s="74"/>
      <c r="F447" s="74"/>
      <c r="G447" s="74"/>
      <c r="H447" s="91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5" x14ac:dyDescent="0.3">
      <c r="A448" s="74"/>
      <c r="B448" s="79"/>
      <c r="C448" s="74"/>
      <c r="D448" s="74"/>
      <c r="E448" s="74"/>
      <c r="F448" s="74"/>
      <c r="G448" s="74"/>
      <c r="H448" s="91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5" x14ac:dyDescent="0.3">
      <c r="A449" s="74"/>
      <c r="B449" s="79"/>
      <c r="C449" s="74"/>
      <c r="D449" s="74"/>
      <c r="E449" s="74"/>
      <c r="F449" s="74"/>
      <c r="G449" s="74"/>
      <c r="H449" s="91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5" x14ac:dyDescent="0.3">
      <c r="A450" s="74"/>
      <c r="B450" s="79"/>
      <c r="C450" s="74"/>
      <c r="D450" s="74"/>
      <c r="E450" s="74"/>
      <c r="F450" s="74"/>
      <c r="G450" s="74"/>
      <c r="H450" s="91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5" x14ac:dyDescent="0.3">
      <c r="A451" s="74"/>
      <c r="B451" s="79"/>
      <c r="C451" s="74"/>
      <c r="D451" s="74"/>
      <c r="E451" s="74"/>
      <c r="F451" s="74"/>
      <c r="G451" s="74"/>
      <c r="H451" s="91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5" x14ac:dyDescent="0.3">
      <c r="A452" s="74"/>
      <c r="B452" s="79"/>
      <c r="C452" s="74"/>
      <c r="D452" s="74"/>
      <c r="E452" s="74"/>
      <c r="F452" s="74"/>
      <c r="G452" s="74"/>
      <c r="H452" s="91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5" x14ac:dyDescent="0.3">
      <c r="A453" s="74"/>
      <c r="B453" s="79"/>
      <c r="C453" s="74"/>
      <c r="D453" s="74"/>
      <c r="E453" s="74"/>
      <c r="F453" s="74"/>
      <c r="G453" s="74"/>
      <c r="H453" s="91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5" x14ac:dyDescent="0.3">
      <c r="A454" s="74"/>
      <c r="B454" s="79"/>
      <c r="C454" s="74"/>
      <c r="D454" s="74"/>
      <c r="E454" s="74"/>
      <c r="F454" s="74"/>
      <c r="G454" s="74"/>
      <c r="H454" s="91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5" x14ac:dyDescent="0.3">
      <c r="A455" s="74"/>
      <c r="B455" s="79"/>
      <c r="C455" s="74"/>
      <c r="D455" s="74"/>
      <c r="E455" s="74"/>
      <c r="F455" s="74"/>
      <c r="G455" s="74"/>
      <c r="H455" s="91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5" x14ac:dyDescent="0.3">
      <c r="A456" s="74"/>
      <c r="B456" s="79"/>
      <c r="C456" s="74"/>
      <c r="D456" s="74"/>
      <c r="E456" s="74"/>
      <c r="F456" s="74"/>
      <c r="G456" s="74"/>
      <c r="H456" s="91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5" x14ac:dyDescent="0.3">
      <c r="A457" s="74"/>
      <c r="B457" s="79"/>
      <c r="C457" s="74"/>
      <c r="D457" s="74"/>
      <c r="E457" s="74"/>
      <c r="F457" s="74"/>
      <c r="G457" s="74"/>
      <c r="H457" s="91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5" x14ac:dyDescent="0.3">
      <c r="A458" s="74"/>
      <c r="B458" s="79"/>
      <c r="C458" s="74"/>
      <c r="D458" s="74"/>
      <c r="E458" s="74"/>
      <c r="F458" s="74"/>
      <c r="G458" s="74"/>
      <c r="H458" s="91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5" x14ac:dyDescent="0.3">
      <c r="A459" s="74"/>
      <c r="B459" s="79"/>
      <c r="C459" s="74"/>
      <c r="D459" s="74"/>
      <c r="E459" s="74"/>
      <c r="F459" s="74"/>
      <c r="G459" s="74"/>
      <c r="H459" s="91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5" x14ac:dyDescent="0.3">
      <c r="A460" s="74"/>
      <c r="B460" s="79"/>
      <c r="C460" s="74"/>
      <c r="D460" s="74"/>
      <c r="E460" s="74"/>
      <c r="F460" s="74"/>
      <c r="G460" s="74"/>
      <c r="H460" s="91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5" x14ac:dyDescent="0.3">
      <c r="A461" s="74"/>
      <c r="B461" s="79"/>
      <c r="C461" s="74"/>
      <c r="D461" s="74"/>
      <c r="E461" s="74"/>
      <c r="F461" s="74"/>
      <c r="G461" s="74"/>
      <c r="H461" s="91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5" x14ac:dyDescent="0.3">
      <c r="A462" s="74"/>
      <c r="B462" s="79"/>
      <c r="C462" s="74"/>
      <c r="D462" s="74"/>
      <c r="E462" s="74"/>
      <c r="F462" s="74"/>
      <c r="G462" s="74"/>
      <c r="H462" s="91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5" x14ac:dyDescent="0.3">
      <c r="A463" s="74"/>
      <c r="B463" s="79"/>
      <c r="C463" s="74"/>
      <c r="D463" s="74"/>
      <c r="E463" s="74"/>
      <c r="F463" s="74"/>
      <c r="G463" s="74"/>
      <c r="H463" s="91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5" x14ac:dyDescent="0.3">
      <c r="A464" s="74"/>
      <c r="B464" s="79"/>
      <c r="C464" s="74"/>
      <c r="D464" s="74"/>
      <c r="E464" s="74"/>
      <c r="F464" s="74"/>
      <c r="G464" s="74"/>
      <c r="H464" s="91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5" x14ac:dyDescent="0.3">
      <c r="A465" s="74"/>
      <c r="B465" s="79"/>
      <c r="C465" s="74"/>
      <c r="D465" s="74"/>
      <c r="E465" s="74"/>
      <c r="F465" s="74"/>
      <c r="G465" s="74"/>
      <c r="H465" s="91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5" x14ac:dyDescent="0.3">
      <c r="A466" s="74"/>
      <c r="B466" s="79"/>
      <c r="C466" s="74"/>
      <c r="D466" s="74"/>
      <c r="E466" s="74"/>
      <c r="F466" s="74"/>
      <c r="G466" s="74"/>
      <c r="H466" s="91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5" x14ac:dyDescent="0.3">
      <c r="A467" s="74"/>
      <c r="B467" s="79"/>
      <c r="C467" s="74"/>
      <c r="D467" s="74"/>
      <c r="E467" s="74"/>
      <c r="F467" s="74"/>
      <c r="G467" s="74"/>
      <c r="H467" s="91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5" x14ac:dyDescent="0.3">
      <c r="A468" s="74"/>
      <c r="B468" s="79"/>
      <c r="C468" s="74"/>
      <c r="D468" s="74"/>
      <c r="E468" s="74"/>
      <c r="F468" s="74"/>
      <c r="G468" s="74"/>
      <c r="H468" s="91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5" x14ac:dyDescent="0.3">
      <c r="A469" s="74"/>
      <c r="B469" s="79"/>
      <c r="C469" s="74"/>
      <c r="D469" s="74"/>
      <c r="E469" s="74"/>
      <c r="F469" s="74"/>
      <c r="G469" s="74"/>
      <c r="H469" s="91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5" x14ac:dyDescent="0.3">
      <c r="A470" s="74"/>
      <c r="B470" s="79"/>
      <c r="C470" s="74"/>
      <c r="D470" s="74"/>
      <c r="E470" s="74"/>
      <c r="F470" s="74"/>
      <c r="G470" s="74"/>
      <c r="H470" s="91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5" x14ac:dyDescent="0.3">
      <c r="A471" s="74"/>
      <c r="B471" s="79"/>
      <c r="C471" s="74"/>
      <c r="D471" s="74"/>
      <c r="E471" s="74"/>
      <c r="F471" s="74"/>
      <c r="G471" s="74"/>
      <c r="H471" s="91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5" x14ac:dyDescent="0.3">
      <c r="A472" s="74"/>
      <c r="B472" s="79"/>
      <c r="C472" s="74"/>
      <c r="D472" s="74"/>
      <c r="E472" s="74"/>
      <c r="F472" s="74"/>
      <c r="G472" s="74"/>
      <c r="H472" s="91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5" x14ac:dyDescent="0.3">
      <c r="A473" s="74"/>
      <c r="B473" s="79"/>
      <c r="C473" s="74"/>
      <c r="D473" s="74"/>
      <c r="E473" s="74"/>
      <c r="F473" s="74"/>
      <c r="G473" s="74"/>
      <c r="H473" s="91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5" x14ac:dyDescent="0.3">
      <c r="A474" s="74"/>
      <c r="B474" s="79"/>
      <c r="C474" s="74"/>
      <c r="D474" s="74"/>
      <c r="E474" s="74"/>
      <c r="F474" s="74"/>
      <c r="G474" s="74"/>
      <c r="H474" s="91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5" x14ac:dyDescent="0.3">
      <c r="A475" s="74"/>
      <c r="B475" s="79"/>
      <c r="C475" s="74"/>
      <c r="D475" s="74"/>
      <c r="E475" s="74"/>
      <c r="F475" s="74"/>
      <c r="G475" s="74"/>
      <c r="H475" s="91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5" x14ac:dyDescent="0.3">
      <c r="A476" s="74"/>
      <c r="B476" s="79"/>
      <c r="C476" s="74"/>
      <c r="D476" s="74"/>
      <c r="E476" s="74"/>
      <c r="F476" s="74"/>
      <c r="G476" s="74"/>
      <c r="H476" s="91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5" x14ac:dyDescent="0.3">
      <c r="A477" s="74"/>
      <c r="B477" s="79"/>
      <c r="C477" s="74"/>
      <c r="D477" s="74"/>
      <c r="E477" s="74"/>
      <c r="F477" s="74"/>
      <c r="G477" s="74"/>
      <c r="H477" s="91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5" x14ac:dyDescent="0.3">
      <c r="A478" s="74"/>
      <c r="B478" s="79"/>
      <c r="C478" s="74"/>
      <c r="D478" s="74"/>
      <c r="E478" s="74"/>
      <c r="F478" s="74"/>
      <c r="G478" s="74"/>
      <c r="H478" s="91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5" x14ac:dyDescent="0.3">
      <c r="A479" s="74"/>
      <c r="B479" s="79"/>
      <c r="C479" s="74"/>
      <c r="D479" s="74"/>
      <c r="E479" s="74"/>
      <c r="F479" s="74"/>
      <c r="G479" s="74"/>
      <c r="H479" s="91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5" x14ac:dyDescent="0.3">
      <c r="A480" s="74"/>
      <c r="B480" s="79"/>
      <c r="C480" s="74"/>
      <c r="D480" s="74"/>
      <c r="E480" s="74"/>
      <c r="F480" s="74"/>
      <c r="G480" s="74"/>
      <c r="H480" s="91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5" x14ac:dyDescent="0.3">
      <c r="A481" s="74"/>
      <c r="B481" s="79"/>
      <c r="C481" s="74"/>
      <c r="D481" s="74"/>
      <c r="E481" s="74"/>
      <c r="F481" s="74"/>
      <c r="G481" s="74"/>
      <c r="H481" s="91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5" x14ac:dyDescent="0.3">
      <c r="A482" s="74"/>
      <c r="B482" s="79"/>
      <c r="C482" s="74"/>
      <c r="D482" s="74"/>
      <c r="E482" s="74"/>
      <c r="F482" s="74"/>
      <c r="G482" s="74"/>
      <c r="H482" s="91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5" x14ac:dyDescent="0.3">
      <c r="A483" s="74"/>
      <c r="B483" s="79"/>
      <c r="C483" s="74"/>
      <c r="D483" s="74"/>
      <c r="E483" s="74"/>
      <c r="F483" s="74"/>
      <c r="G483" s="74"/>
      <c r="H483" s="91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5" x14ac:dyDescent="0.3">
      <c r="A484" s="74"/>
      <c r="B484" s="79"/>
      <c r="C484" s="74"/>
      <c r="D484" s="74"/>
      <c r="E484" s="74"/>
      <c r="F484" s="74"/>
      <c r="G484" s="74"/>
      <c r="H484" s="91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5" x14ac:dyDescent="0.3">
      <c r="A485" s="74"/>
      <c r="B485" s="79"/>
      <c r="C485" s="74"/>
      <c r="D485" s="74"/>
      <c r="E485" s="74"/>
      <c r="F485" s="74"/>
      <c r="G485" s="74"/>
      <c r="H485" s="91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5" x14ac:dyDescent="0.3">
      <c r="A486" s="74"/>
      <c r="B486" s="79"/>
      <c r="C486" s="74"/>
      <c r="D486" s="74"/>
      <c r="E486" s="74"/>
      <c r="F486" s="74"/>
      <c r="G486" s="74"/>
      <c r="H486" s="91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5" x14ac:dyDescent="0.3">
      <c r="A487" s="74"/>
      <c r="B487" s="79"/>
      <c r="C487" s="74"/>
      <c r="D487" s="74"/>
      <c r="E487" s="74"/>
      <c r="F487" s="74"/>
      <c r="G487" s="74"/>
      <c r="H487" s="91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5" x14ac:dyDescent="0.3">
      <c r="A488" s="74"/>
      <c r="B488" s="79"/>
      <c r="C488" s="74"/>
      <c r="D488" s="74"/>
      <c r="E488" s="74"/>
      <c r="F488" s="74"/>
      <c r="G488" s="74"/>
      <c r="H488" s="91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5" x14ac:dyDescent="0.3">
      <c r="A489" s="74"/>
      <c r="B489" s="79"/>
      <c r="C489" s="74"/>
      <c r="D489" s="74"/>
      <c r="E489" s="74"/>
      <c r="F489" s="74"/>
      <c r="G489" s="74"/>
      <c r="H489" s="91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5" x14ac:dyDescent="0.3">
      <c r="A490" s="74"/>
      <c r="B490" s="79"/>
      <c r="C490" s="74"/>
      <c r="D490" s="74"/>
      <c r="E490" s="74"/>
      <c r="F490" s="74"/>
      <c r="G490" s="74"/>
      <c r="H490" s="91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5" x14ac:dyDescent="0.3">
      <c r="A491" s="74"/>
      <c r="B491" s="79"/>
      <c r="C491" s="74"/>
      <c r="D491" s="74"/>
      <c r="E491" s="74"/>
      <c r="F491" s="74"/>
      <c r="G491" s="74"/>
      <c r="H491" s="91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5" x14ac:dyDescent="0.3">
      <c r="A492" s="74"/>
      <c r="B492" s="79"/>
      <c r="C492" s="74"/>
      <c r="D492" s="74"/>
      <c r="E492" s="74"/>
      <c r="F492" s="74"/>
      <c r="G492" s="74"/>
      <c r="H492" s="91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5" x14ac:dyDescent="0.3">
      <c r="A493" s="74"/>
      <c r="B493" s="79"/>
      <c r="C493" s="74"/>
      <c r="D493" s="74"/>
      <c r="E493" s="74"/>
      <c r="F493" s="74"/>
      <c r="G493" s="74"/>
      <c r="H493" s="91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5" x14ac:dyDescent="0.3">
      <c r="A494" s="74"/>
      <c r="B494" s="79"/>
      <c r="C494" s="74"/>
      <c r="D494" s="74"/>
      <c r="E494" s="74"/>
      <c r="F494" s="74"/>
      <c r="G494" s="74"/>
      <c r="H494" s="91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5" x14ac:dyDescent="0.3">
      <c r="A495" s="74"/>
      <c r="B495" s="79"/>
      <c r="C495" s="74"/>
      <c r="D495" s="74"/>
      <c r="E495" s="74"/>
      <c r="F495" s="74"/>
      <c r="G495" s="74"/>
      <c r="H495" s="91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5" x14ac:dyDescent="0.3">
      <c r="A496" s="74"/>
      <c r="B496" s="79"/>
      <c r="C496" s="74"/>
      <c r="D496" s="74"/>
      <c r="E496" s="74"/>
      <c r="F496" s="74"/>
      <c r="G496" s="74"/>
      <c r="H496" s="91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5" x14ac:dyDescent="0.3">
      <c r="A497" s="74"/>
      <c r="B497" s="79"/>
      <c r="C497" s="74"/>
      <c r="D497" s="74"/>
      <c r="E497" s="74"/>
      <c r="F497" s="74"/>
      <c r="G497" s="74"/>
      <c r="H497" s="91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5" x14ac:dyDescent="0.3">
      <c r="A498" s="74"/>
      <c r="B498" s="79"/>
      <c r="C498" s="74"/>
      <c r="D498" s="74"/>
      <c r="E498" s="74"/>
      <c r="F498" s="74"/>
      <c r="G498" s="74"/>
      <c r="H498" s="91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5" x14ac:dyDescent="0.3">
      <c r="A499" s="74"/>
      <c r="B499" s="79"/>
      <c r="C499" s="74"/>
      <c r="D499" s="74"/>
      <c r="E499" s="74"/>
      <c r="F499" s="74"/>
      <c r="G499" s="74"/>
      <c r="H499" s="91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5" x14ac:dyDescent="0.3">
      <c r="A500" s="74"/>
      <c r="B500" s="79"/>
      <c r="C500" s="74"/>
      <c r="D500" s="74"/>
      <c r="E500" s="74"/>
      <c r="F500" s="74"/>
      <c r="G500" s="74"/>
      <c r="H500" s="91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5" x14ac:dyDescent="0.3">
      <c r="A501" s="74"/>
      <c r="B501" s="79"/>
      <c r="C501" s="74"/>
      <c r="D501" s="74"/>
      <c r="E501" s="74"/>
      <c r="F501" s="74"/>
      <c r="G501" s="74"/>
      <c r="H501" s="91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5" x14ac:dyDescent="0.3">
      <c r="A502" s="74"/>
      <c r="B502" s="79"/>
      <c r="C502" s="74"/>
      <c r="D502" s="74"/>
      <c r="E502" s="74"/>
      <c r="F502" s="74"/>
      <c r="G502" s="74"/>
      <c r="H502" s="91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5" x14ac:dyDescent="0.3">
      <c r="A503" s="74"/>
      <c r="B503" s="79"/>
      <c r="C503" s="74"/>
      <c r="D503" s="74"/>
      <c r="E503" s="74"/>
      <c r="F503" s="74"/>
      <c r="G503" s="74"/>
      <c r="H503" s="91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5" x14ac:dyDescent="0.3">
      <c r="A504" s="74"/>
      <c r="B504" s="79"/>
      <c r="C504" s="74"/>
      <c r="D504" s="74"/>
      <c r="E504" s="74"/>
      <c r="F504" s="74"/>
      <c r="G504" s="74"/>
      <c r="H504" s="91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5" x14ac:dyDescent="0.3">
      <c r="A505" s="74"/>
      <c r="B505" s="79"/>
      <c r="C505" s="74"/>
      <c r="D505" s="74"/>
      <c r="E505" s="74"/>
      <c r="F505" s="74"/>
      <c r="G505" s="74"/>
      <c r="H505" s="91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5" x14ac:dyDescent="0.3">
      <c r="A506" s="74"/>
      <c r="B506" s="79"/>
      <c r="C506" s="74"/>
      <c r="D506" s="74"/>
      <c r="E506" s="74"/>
      <c r="F506" s="74"/>
      <c r="G506" s="74"/>
      <c r="H506" s="91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5" x14ac:dyDescent="0.3">
      <c r="A507" s="74"/>
      <c r="B507" s="79"/>
      <c r="C507" s="74"/>
      <c r="D507" s="74"/>
      <c r="E507" s="74"/>
      <c r="F507" s="74"/>
      <c r="G507" s="74"/>
      <c r="H507" s="91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5" x14ac:dyDescent="0.3">
      <c r="A508" s="74"/>
      <c r="B508" s="79"/>
      <c r="C508" s="74"/>
      <c r="D508" s="74"/>
      <c r="E508" s="74"/>
      <c r="F508" s="74"/>
      <c r="G508" s="74"/>
      <c r="H508" s="91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5" x14ac:dyDescent="0.3">
      <c r="A509" s="74"/>
      <c r="B509" s="79"/>
      <c r="C509" s="74"/>
      <c r="D509" s="74"/>
      <c r="E509" s="74"/>
      <c r="F509" s="74"/>
      <c r="G509" s="74"/>
      <c r="H509" s="91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5" x14ac:dyDescent="0.3">
      <c r="A510" s="74"/>
      <c r="B510" s="79"/>
      <c r="C510" s="74"/>
      <c r="D510" s="74"/>
      <c r="E510" s="74"/>
      <c r="F510" s="74"/>
      <c r="G510" s="74"/>
      <c r="H510" s="91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5" x14ac:dyDescent="0.3">
      <c r="A511" s="74"/>
      <c r="B511" s="79"/>
      <c r="C511" s="74"/>
      <c r="D511" s="74"/>
      <c r="E511" s="74"/>
      <c r="F511" s="74"/>
      <c r="G511" s="74"/>
      <c r="H511" s="91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5" x14ac:dyDescent="0.3">
      <c r="A512" s="74"/>
      <c r="B512" s="79"/>
      <c r="C512" s="74"/>
      <c r="D512" s="74"/>
      <c r="E512" s="74"/>
      <c r="F512" s="74"/>
      <c r="G512" s="74"/>
      <c r="H512" s="91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5" x14ac:dyDescent="0.3">
      <c r="A513" s="74"/>
      <c r="B513" s="79"/>
      <c r="C513" s="74"/>
      <c r="D513" s="74"/>
      <c r="E513" s="74"/>
      <c r="F513" s="74"/>
      <c r="G513" s="74"/>
      <c r="H513" s="91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5" x14ac:dyDescent="0.3">
      <c r="A514" s="74"/>
      <c r="B514" s="79"/>
      <c r="C514" s="74"/>
      <c r="D514" s="74"/>
      <c r="E514" s="74"/>
      <c r="F514" s="74"/>
      <c r="G514" s="74"/>
      <c r="H514" s="91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5" x14ac:dyDescent="0.3">
      <c r="A515" s="74"/>
      <c r="B515" s="79"/>
      <c r="C515" s="74"/>
      <c r="D515" s="74"/>
      <c r="E515" s="74"/>
      <c r="F515" s="74"/>
      <c r="G515" s="74"/>
      <c r="H515" s="91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5" x14ac:dyDescent="0.3">
      <c r="A516" s="74"/>
      <c r="B516" s="79"/>
      <c r="C516" s="74"/>
      <c r="D516" s="74"/>
      <c r="E516" s="74"/>
      <c r="F516" s="74"/>
      <c r="G516" s="74"/>
      <c r="H516" s="91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5" x14ac:dyDescent="0.3">
      <c r="A517" s="74"/>
      <c r="B517" s="79"/>
      <c r="C517" s="74"/>
      <c r="D517" s="74"/>
      <c r="E517" s="74"/>
      <c r="F517" s="74"/>
      <c r="G517" s="74"/>
      <c r="H517" s="91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5" x14ac:dyDescent="0.3">
      <c r="A518" s="74"/>
      <c r="B518" s="79"/>
      <c r="C518" s="74"/>
      <c r="D518" s="74"/>
      <c r="E518" s="74"/>
      <c r="F518" s="74"/>
      <c r="G518" s="74"/>
      <c r="H518" s="91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5" x14ac:dyDescent="0.3">
      <c r="A519" s="74"/>
      <c r="B519" s="79"/>
      <c r="C519" s="74"/>
      <c r="D519" s="74"/>
      <c r="E519" s="74"/>
      <c r="F519" s="74"/>
      <c r="G519" s="74"/>
      <c r="H519" s="91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5" x14ac:dyDescent="0.3">
      <c r="A520" s="74"/>
      <c r="B520" s="79"/>
      <c r="C520" s="74"/>
      <c r="D520" s="74"/>
      <c r="E520" s="74"/>
      <c r="F520" s="74"/>
      <c r="G520" s="74"/>
      <c r="H520" s="91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5" x14ac:dyDescent="0.3">
      <c r="A521" s="74"/>
      <c r="B521" s="79"/>
      <c r="C521" s="74"/>
      <c r="D521" s="74"/>
      <c r="E521" s="74"/>
      <c r="F521" s="74"/>
      <c r="G521" s="74"/>
      <c r="H521" s="91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5" x14ac:dyDescent="0.3">
      <c r="A522" s="74"/>
      <c r="B522" s="79"/>
      <c r="C522" s="74"/>
      <c r="D522" s="74"/>
      <c r="E522" s="74"/>
      <c r="F522" s="74"/>
      <c r="G522" s="74"/>
      <c r="H522" s="91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5" x14ac:dyDescent="0.3">
      <c r="A523" s="74"/>
      <c r="B523" s="79"/>
      <c r="C523" s="74"/>
      <c r="D523" s="74"/>
      <c r="E523" s="74"/>
      <c r="F523" s="74"/>
      <c r="G523" s="74"/>
      <c r="H523" s="91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5" x14ac:dyDescent="0.3">
      <c r="A524" s="74"/>
      <c r="B524" s="79"/>
      <c r="C524" s="74"/>
      <c r="D524" s="74"/>
      <c r="E524" s="74"/>
      <c r="F524" s="74"/>
      <c r="G524" s="74"/>
      <c r="H524" s="91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5" x14ac:dyDescent="0.3">
      <c r="A525" s="74"/>
      <c r="B525" s="79"/>
      <c r="C525" s="74"/>
      <c r="D525" s="74"/>
      <c r="E525" s="74"/>
      <c r="F525" s="74"/>
      <c r="G525" s="74"/>
      <c r="H525" s="91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5" x14ac:dyDescent="0.3">
      <c r="A526" s="74"/>
      <c r="B526" s="79"/>
      <c r="C526" s="74"/>
      <c r="D526" s="74"/>
      <c r="E526" s="74"/>
      <c r="F526" s="74"/>
      <c r="G526" s="74"/>
      <c r="H526" s="91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5" x14ac:dyDescent="0.3">
      <c r="A527" s="74"/>
      <c r="B527" s="79"/>
      <c r="C527" s="74"/>
      <c r="D527" s="74"/>
      <c r="E527" s="74"/>
      <c r="F527" s="74"/>
      <c r="G527" s="74"/>
      <c r="H527" s="91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5" x14ac:dyDescent="0.3">
      <c r="A528" s="74"/>
      <c r="B528" s="79"/>
      <c r="C528" s="74"/>
      <c r="D528" s="74"/>
      <c r="E528" s="74"/>
      <c r="F528" s="74"/>
      <c r="G528" s="74"/>
      <c r="H528" s="91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5" x14ac:dyDescent="0.3">
      <c r="A529" s="74"/>
      <c r="B529" s="79"/>
      <c r="C529" s="74"/>
      <c r="D529" s="74"/>
      <c r="E529" s="74"/>
      <c r="F529" s="74"/>
      <c r="G529" s="74"/>
      <c r="H529" s="91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5" x14ac:dyDescent="0.3">
      <c r="A530" s="74"/>
      <c r="B530" s="79"/>
      <c r="C530" s="74"/>
      <c r="D530" s="74"/>
      <c r="E530" s="74"/>
      <c r="F530" s="74"/>
      <c r="G530" s="74"/>
      <c r="H530" s="91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5" x14ac:dyDescent="0.3">
      <c r="A531" s="74"/>
      <c r="B531" s="79"/>
      <c r="C531" s="74"/>
      <c r="D531" s="74"/>
      <c r="E531" s="74"/>
      <c r="F531" s="74"/>
      <c r="G531" s="74"/>
      <c r="H531" s="91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5" x14ac:dyDescent="0.3">
      <c r="A532" s="74"/>
      <c r="B532" s="79"/>
      <c r="C532" s="74"/>
      <c r="D532" s="74"/>
      <c r="E532" s="74"/>
      <c r="F532" s="74"/>
      <c r="G532" s="74"/>
      <c r="H532" s="91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5" x14ac:dyDescent="0.3">
      <c r="A533" s="74"/>
      <c r="B533" s="79"/>
      <c r="C533" s="74"/>
      <c r="D533" s="74"/>
      <c r="E533" s="74"/>
      <c r="F533" s="74"/>
      <c r="G533" s="74"/>
      <c r="H533" s="91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5" x14ac:dyDescent="0.3">
      <c r="A534" s="74"/>
      <c r="B534" s="79"/>
      <c r="C534" s="74"/>
      <c r="D534" s="74"/>
      <c r="E534" s="74"/>
      <c r="F534" s="74"/>
      <c r="G534" s="74"/>
      <c r="H534" s="91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5" x14ac:dyDescent="0.3">
      <c r="A535" s="74"/>
      <c r="B535" s="79"/>
      <c r="C535" s="74"/>
      <c r="D535" s="74"/>
      <c r="E535" s="74"/>
      <c r="F535" s="74"/>
      <c r="G535" s="74"/>
      <c r="H535" s="91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5" x14ac:dyDescent="0.3">
      <c r="A536" s="74"/>
      <c r="B536" s="79"/>
      <c r="C536" s="74"/>
      <c r="D536" s="74"/>
      <c r="E536" s="74"/>
      <c r="F536" s="74"/>
      <c r="G536" s="74"/>
      <c r="H536" s="91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5" x14ac:dyDescent="0.3">
      <c r="A537" s="74"/>
      <c r="B537" s="79"/>
      <c r="C537" s="74"/>
      <c r="D537" s="74"/>
      <c r="E537" s="74"/>
      <c r="F537" s="74"/>
      <c r="G537" s="74"/>
      <c r="H537" s="91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5" x14ac:dyDescent="0.3">
      <c r="A538" s="74"/>
      <c r="B538" s="79"/>
      <c r="C538" s="74"/>
      <c r="D538" s="74"/>
      <c r="E538" s="74"/>
      <c r="F538" s="74"/>
      <c r="G538" s="74"/>
      <c r="H538" s="91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5" x14ac:dyDescent="0.3">
      <c r="A539" s="74"/>
      <c r="B539" s="79"/>
      <c r="C539" s="74"/>
      <c r="D539" s="74"/>
      <c r="E539" s="74"/>
      <c r="F539" s="74"/>
      <c r="G539" s="74"/>
      <c r="H539" s="91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5" x14ac:dyDescent="0.3">
      <c r="A540" s="74"/>
      <c r="B540" s="79"/>
      <c r="C540" s="74"/>
      <c r="D540" s="74"/>
      <c r="E540" s="74"/>
      <c r="F540" s="74"/>
      <c r="G540" s="74"/>
      <c r="H540" s="91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5" x14ac:dyDescent="0.3">
      <c r="A541" s="74"/>
      <c r="B541" s="79"/>
      <c r="C541" s="74"/>
      <c r="D541" s="74"/>
      <c r="E541" s="74"/>
      <c r="F541" s="74"/>
      <c r="G541" s="74"/>
      <c r="H541" s="91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5" x14ac:dyDescent="0.3">
      <c r="A542" s="74"/>
      <c r="B542" s="79"/>
      <c r="C542" s="74"/>
      <c r="D542" s="74"/>
      <c r="E542" s="74"/>
      <c r="F542" s="74"/>
      <c r="G542" s="74"/>
      <c r="H542" s="91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5" x14ac:dyDescent="0.3">
      <c r="A543" s="74"/>
      <c r="B543" s="79"/>
      <c r="C543" s="74"/>
      <c r="D543" s="74"/>
      <c r="E543" s="74"/>
      <c r="F543" s="74"/>
      <c r="G543" s="74"/>
      <c r="H543" s="91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5" x14ac:dyDescent="0.3">
      <c r="A544" s="74"/>
      <c r="B544" s="79"/>
      <c r="C544" s="74"/>
      <c r="D544" s="74"/>
      <c r="E544" s="74"/>
      <c r="F544" s="74"/>
      <c r="G544" s="74"/>
      <c r="H544" s="91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5" x14ac:dyDescent="0.3">
      <c r="A545" s="74"/>
      <c r="B545" s="79"/>
      <c r="C545" s="74"/>
      <c r="D545" s="74"/>
      <c r="E545" s="74"/>
      <c r="F545" s="74"/>
      <c r="G545" s="74"/>
      <c r="H545" s="91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5" x14ac:dyDescent="0.3">
      <c r="A546" s="74"/>
      <c r="B546" s="79"/>
      <c r="C546" s="74"/>
      <c r="D546" s="74"/>
      <c r="E546" s="74"/>
      <c r="F546" s="74"/>
      <c r="G546" s="74"/>
      <c r="H546" s="91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5" x14ac:dyDescent="0.3">
      <c r="A547" s="74"/>
      <c r="B547" s="79"/>
      <c r="C547" s="74"/>
      <c r="D547" s="74"/>
      <c r="E547" s="74"/>
      <c r="F547" s="74"/>
      <c r="G547" s="74"/>
      <c r="H547" s="91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5" x14ac:dyDescent="0.3">
      <c r="A548" s="74"/>
      <c r="B548" s="79"/>
      <c r="C548" s="74"/>
      <c r="D548" s="74"/>
      <c r="E548" s="74"/>
      <c r="F548" s="74"/>
      <c r="G548" s="74"/>
      <c r="H548" s="91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5" x14ac:dyDescent="0.3">
      <c r="A549" s="74"/>
      <c r="B549" s="79"/>
      <c r="C549" s="74"/>
      <c r="D549" s="74"/>
      <c r="E549" s="74"/>
      <c r="F549" s="74"/>
      <c r="G549" s="74"/>
      <c r="H549" s="91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5" x14ac:dyDescent="0.3">
      <c r="A550" s="74"/>
      <c r="B550" s="79"/>
      <c r="C550" s="74"/>
      <c r="D550" s="74"/>
      <c r="E550" s="74"/>
      <c r="F550" s="74"/>
      <c r="G550" s="74"/>
      <c r="H550" s="91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5" x14ac:dyDescent="0.3">
      <c r="A551" s="74"/>
      <c r="B551" s="79"/>
      <c r="C551" s="74"/>
      <c r="D551" s="74"/>
      <c r="E551" s="74"/>
      <c r="F551" s="74"/>
      <c r="G551" s="74"/>
      <c r="H551" s="91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5" x14ac:dyDescent="0.3">
      <c r="A552" s="74"/>
      <c r="B552" s="79"/>
      <c r="C552" s="74"/>
      <c r="D552" s="74"/>
      <c r="E552" s="74"/>
      <c r="F552" s="74"/>
      <c r="G552" s="74"/>
      <c r="H552" s="91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5" x14ac:dyDescent="0.3">
      <c r="A553" s="74"/>
      <c r="B553" s="79"/>
      <c r="C553" s="74"/>
      <c r="D553" s="74"/>
      <c r="E553" s="74"/>
      <c r="F553" s="74"/>
      <c r="G553" s="74"/>
      <c r="H553" s="91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5" x14ac:dyDescent="0.3">
      <c r="A554" s="74"/>
      <c r="B554" s="79"/>
      <c r="C554" s="74"/>
      <c r="D554" s="74"/>
      <c r="E554" s="74"/>
      <c r="F554" s="74"/>
      <c r="G554" s="74"/>
      <c r="H554" s="91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5" x14ac:dyDescent="0.3">
      <c r="A555" s="74"/>
      <c r="B555" s="79"/>
      <c r="C555" s="74"/>
      <c r="D555" s="74"/>
      <c r="E555" s="74"/>
      <c r="F555" s="74"/>
      <c r="G555" s="74"/>
      <c r="H555" s="91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5" x14ac:dyDescent="0.3">
      <c r="A556" s="74"/>
      <c r="B556" s="79"/>
      <c r="C556" s="74"/>
      <c r="D556" s="74"/>
      <c r="E556" s="74"/>
      <c r="F556" s="74"/>
      <c r="G556" s="74"/>
      <c r="H556" s="91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5" x14ac:dyDescent="0.3">
      <c r="A557" s="74"/>
      <c r="B557" s="79"/>
      <c r="C557" s="74"/>
      <c r="D557" s="74"/>
      <c r="E557" s="74"/>
      <c r="F557" s="74"/>
      <c r="G557" s="74"/>
      <c r="H557" s="91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5" x14ac:dyDescent="0.3">
      <c r="A558" s="74"/>
      <c r="B558" s="79"/>
      <c r="C558" s="74"/>
      <c r="D558" s="74"/>
      <c r="E558" s="74"/>
      <c r="F558" s="74"/>
      <c r="G558" s="74"/>
      <c r="H558" s="91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5" x14ac:dyDescent="0.3">
      <c r="A559" s="74"/>
      <c r="B559" s="79"/>
      <c r="C559" s="74"/>
      <c r="D559" s="74"/>
      <c r="E559" s="74"/>
      <c r="F559" s="74"/>
      <c r="G559" s="74"/>
      <c r="H559" s="91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5" x14ac:dyDescent="0.3">
      <c r="A560" s="74"/>
      <c r="B560" s="79"/>
      <c r="C560" s="74"/>
      <c r="D560" s="74"/>
      <c r="E560" s="74"/>
      <c r="F560" s="74"/>
      <c r="G560" s="74"/>
      <c r="H560" s="91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5" x14ac:dyDescent="0.3">
      <c r="A561" s="74"/>
      <c r="B561" s="79"/>
      <c r="C561" s="74"/>
      <c r="D561" s="74"/>
      <c r="E561" s="74"/>
      <c r="F561" s="74"/>
      <c r="G561" s="74"/>
      <c r="H561" s="91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5" x14ac:dyDescent="0.3">
      <c r="A562" s="74"/>
      <c r="B562" s="79"/>
      <c r="C562" s="74"/>
      <c r="D562" s="74"/>
      <c r="E562" s="74"/>
      <c r="F562" s="74"/>
      <c r="G562" s="74"/>
      <c r="H562" s="91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5" x14ac:dyDescent="0.3">
      <c r="A563" s="74"/>
      <c r="B563" s="79"/>
      <c r="C563" s="74"/>
      <c r="D563" s="74"/>
      <c r="E563" s="74"/>
      <c r="F563" s="74"/>
      <c r="G563" s="74"/>
      <c r="H563" s="91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5" x14ac:dyDescent="0.3">
      <c r="A564" s="74"/>
      <c r="B564" s="79"/>
      <c r="C564" s="74"/>
      <c r="D564" s="74"/>
      <c r="E564" s="74"/>
      <c r="F564" s="74"/>
      <c r="G564" s="74"/>
      <c r="H564" s="91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5" x14ac:dyDescent="0.3">
      <c r="A565" s="74"/>
      <c r="B565" s="79"/>
      <c r="C565" s="74"/>
      <c r="D565" s="74"/>
      <c r="E565" s="74"/>
      <c r="F565" s="74"/>
      <c r="G565" s="74"/>
      <c r="H565" s="91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5" x14ac:dyDescent="0.3">
      <c r="A566" s="74"/>
      <c r="B566" s="79"/>
      <c r="C566" s="74"/>
      <c r="D566" s="74"/>
      <c r="E566" s="74"/>
      <c r="F566" s="74"/>
      <c r="G566" s="74"/>
      <c r="H566" s="91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5" x14ac:dyDescent="0.3">
      <c r="A567" s="74"/>
      <c r="B567" s="79"/>
      <c r="C567" s="74"/>
      <c r="D567" s="74"/>
      <c r="E567" s="74"/>
      <c r="F567" s="74"/>
      <c r="G567" s="74"/>
      <c r="H567" s="91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5" x14ac:dyDescent="0.3">
      <c r="A568" s="74"/>
      <c r="B568" s="79"/>
      <c r="C568" s="74"/>
      <c r="D568" s="74"/>
      <c r="E568" s="74"/>
      <c r="F568" s="74"/>
      <c r="G568" s="74"/>
      <c r="H568" s="91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5" x14ac:dyDescent="0.3">
      <c r="A569" s="74"/>
      <c r="B569" s="79"/>
      <c r="C569" s="74"/>
      <c r="D569" s="74"/>
      <c r="E569" s="74"/>
      <c r="F569" s="74"/>
      <c r="G569" s="74"/>
      <c r="H569" s="91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5" x14ac:dyDescent="0.3">
      <c r="A570" s="74"/>
      <c r="B570" s="79"/>
      <c r="C570" s="74"/>
      <c r="D570" s="74"/>
      <c r="E570" s="74"/>
      <c r="F570" s="74"/>
      <c r="G570" s="74"/>
      <c r="H570" s="91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5" x14ac:dyDescent="0.3">
      <c r="A571" s="74"/>
      <c r="B571" s="79"/>
      <c r="C571" s="74"/>
      <c r="D571" s="74"/>
      <c r="E571" s="74"/>
      <c r="F571" s="74"/>
      <c r="G571" s="74"/>
      <c r="H571" s="91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5" x14ac:dyDescent="0.3">
      <c r="A572" s="74"/>
      <c r="B572" s="79"/>
      <c r="C572" s="74"/>
      <c r="D572" s="74"/>
      <c r="E572" s="74"/>
      <c r="F572" s="74"/>
      <c r="G572" s="74"/>
      <c r="H572" s="91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5" x14ac:dyDescent="0.3">
      <c r="A573" s="74"/>
      <c r="B573" s="79"/>
      <c r="C573" s="74"/>
      <c r="D573" s="74"/>
      <c r="E573" s="74"/>
      <c r="F573" s="74"/>
      <c r="G573" s="74"/>
      <c r="H573" s="91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5" x14ac:dyDescent="0.3">
      <c r="A574" s="74"/>
      <c r="B574" s="79"/>
      <c r="C574" s="74"/>
      <c r="D574" s="74"/>
      <c r="E574" s="74"/>
      <c r="F574" s="74"/>
      <c r="G574" s="74"/>
      <c r="H574" s="91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5" x14ac:dyDescent="0.3">
      <c r="A575" s="74"/>
      <c r="B575" s="79"/>
      <c r="C575" s="74"/>
      <c r="D575" s="74"/>
      <c r="E575" s="74"/>
      <c r="F575" s="74"/>
      <c r="G575" s="74"/>
      <c r="H575" s="91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5" x14ac:dyDescent="0.3">
      <c r="A576" s="74"/>
      <c r="B576" s="79"/>
      <c r="C576" s="74"/>
      <c r="D576" s="74"/>
      <c r="E576" s="74"/>
      <c r="F576" s="74"/>
      <c r="G576" s="74"/>
      <c r="H576" s="91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5" x14ac:dyDescent="0.3">
      <c r="A577" s="74"/>
      <c r="B577" s="79"/>
      <c r="C577" s="74"/>
      <c r="D577" s="74"/>
      <c r="E577" s="74"/>
      <c r="F577" s="74"/>
      <c r="G577" s="74"/>
      <c r="H577" s="91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5" x14ac:dyDescent="0.3">
      <c r="A578" s="74"/>
      <c r="B578" s="79"/>
      <c r="C578" s="74"/>
      <c r="D578" s="74"/>
      <c r="E578" s="74"/>
      <c r="F578" s="74"/>
      <c r="G578" s="74"/>
      <c r="H578" s="91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5" x14ac:dyDescent="0.3">
      <c r="A579" s="74"/>
      <c r="B579" s="79"/>
      <c r="C579" s="74"/>
      <c r="D579" s="74"/>
      <c r="E579" s="74"/>
      <c r="F579" s="74"/>
      <c r="G579" s="74"/>
      <c r="H579" s="91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5" x14ac:dyDescent="0.3">
      <c r="A580" s="74"/>
      <c r="B580" s="79"/>
      <c r="C580" s="74"/>
      <c r="D580" s="74"/>
      <c r="E580" s="74"/>
      <c r="F580" s="74"/>
      <c r="G580" s="74"/>
      <c r="H580" s="91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5" x14ac:dyDescent="0.3">
      <c r="A581" s="74"/>
      <c r="B581" s="79"/>
      <c r="C581" s="74"/>
      <c r="D581" s="74"/>
      <c r="E581" s="74"/>
      <c r="F581" s="74"/>
      <c r="G581" s="74"/>
      <c r="H581" s="91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5" x14ac:dyDescent="0.3">
      <c r="A582" s="74"/>
      <c r="B582" s="79"/>
      <c r="C582" s="74"/>
      <c r="D582" s="74"/>
      <c r="E582" s="74"/>
      <c r="F582" s="74"/>
      <c r="G582" s="74"/>
      <c r="H582" s="91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5" x14ac:dyDescent="0.3">
      <c r="A583" s="74"/>
      <c r="B583" s="79"/>
      <c r="C583" s="74"/>
      <c r="D583" s="74"/>
      <c r="E583" s="74"/>
      <c r="F583" s="74"/>
      <c r="G583" s="74"/>
      <c r="H583" s="91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5" x14ac:dyDescent="0.3">
      <c r="A584" s="74"/>
      <c r="B584" s="79"/>
      <c r="C584" s="74"/>
      <c r="D584" s="74"/>
      <c r="E584" s="74"/>
      <c r="F584" s="74"/>
      <c r="G584" s="74"/>
      <c r="H584" s="91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5" x14ac:dyDescent="0.3">
      <c r="A585" s="74"/>
      <c r="B585" s="79"/>
      <c r="C585" s="74"/>
      <c r="D585" s="74"/>
      <c r="E585" s="74"/>
      <c r="F585" s="74"/>
      <c r="G585" s="74"/>
      <c r="H585" s="91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5" x14ac:dyDescent="0.3">
      <c r="A586" s="74"/>
      <c r="B586" s="79"/>
      <c r="C586" s="74"/>
      <c r="D586" s="74"/>
      <c r="E586" s="74"/>
      <c r="F586" s="74"/>
      <c r="G586" s="74"/>
      <c r="H586" s="91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5" x14ac:dyDescent="0.3">
      <c r="A587" s="74"/>
      <c r="B587" s="79"/>
      <c r="C587" s="74"/>
      <c r="D587" s="74"/>
      <c r="E587" s="74"/>
      <c r="F587" s="74"/>
      <c r="G587" s="74"/>
      <c r="H587" s="91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5" x14ac:dyDescent="0.3">
      <c r="A588" s="74"/>
      <c r="B588" s="79"/>
      <c r="C588" s="74"/>
      <c r="D588" s="74"/>
      <c r="E588" s="74"/>
      <c r="F588" s="74"/>
      <c r="G588" s="74"/>
      <c r="H588" s="91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5" x14ac:dyDescent="0.3">
      <c r="A589" s="74"/>
      <c r="B589" s="79"/>
      <c r="C589" s="74"/>
      <c r="D589" s="74"/>
      <c r="E589" s="74"/>
      <c r="F589" s="74"/>
      <c r="G589" s="74"/>
      <c r="H589" s="91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5" x14ac:dyDescent="0.3">
      <c r="A590" s="74"/>
      <c r="B590" s="79"/>
      <c r="C590" s="74"/>
      <c r="D590" s="74"/>
      <c r="E590" s="74"/>
      <c r="F590" s="74"/>
      <c r="G590" s="74"/>
      <c r="H590" s="91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5" x14ac:dyDescent="0.3">
      <c r="A591" s="74"/>
      <c r="B591" s="79"/>
      <c r="C591" s="74"/>
      <c r="D591" s="74"/>
      <c r="E591" s="74"/>
      <c r="F591" s="74"/>
      <c r="G591" s="74"/>
      <c r="H591" s="91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5" x14ac:dyDescent="0.3">
      <c r="A592" s="74"/>
      <c r="B592" s="79"/>
      <c r="C592" s="74"/>
      <c r="D592" s="74"/>
      <c r="E592" s="74"/>
      <c r="F592" s="74"/>
      <c r="G592" s="74"/>
      <c r="H592" s="91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5" x14ac:dyDescent="0.3">
      <c r="A593" s="74"/>
      <c r="B593" s="79"/>
      <c r="C593" s="74"/>
      <c r="D593" s="74"/>
      <c r="E593" s="74"/>
      <c r="F593" s="74"/>
      <c r="G593" s="74"/>
      <c r="H593" s="91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5" x14ac:dyDescent="0.3">
      <c r="A594" s="74"/>
      <c r="B594" s="79"/>
      <c r="C594" s="74"/>
      <c r="D594" s="74"/>
      <c r="E594" s="74"/>
      <c r="F594" s="74"/>
      <c r="G594" s="74"/>
      <c r="H594" s="91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5" x14ac:dyDescent="0.3">
      <c r="A595" s="74"/>
      <c r="B595" s="79"/>
      <c r="C595" s="74"/>
      <c r="D595" s="74"/>
      <c r="E595" s="74"/>
      <c r="F595" s="74"/>
      <c r="G595" s="74"/>
      <c r="H595" s="91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5" x14ac:dyDescent="0.3">
      <c r="A596" s="74"/>
      <c r="B596" s="79"/>
      <c r="C596" s="74"/>
      <c r="D596" s="74"/>
      <c r="E596" s="74"/>
      <c r="F596" s="74"/>
      <c r="G596" s="74"/>
      <c r="H596" s="91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5" x14ac:dyDescent="0.3">
      <c r="A597" s="74"/>
      <c r="B597" s="79"/>
      <c r="C597" s="74"/>
      <c r="D597" s="74"/>
      <c r="E597" s="74"/>
      <c r="F597" s="74"/>
      <c r="G597" s="74"/>
      <c r="H597" s="91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5" x14ac:dyDescent="0.3">
      <c r="A598" s="74"/>
      <c r="B598" s="79"/>
      <c r="C598" s="74"/>
      <c r="D598" s="74"/>
      <c r="E598" s="74"/>
      <c r="F598" s="74"/>
      <c r="G598" s="74"/>
      <c r="H598" s="91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5" x14ac:dyDescent="0.3">
      <c r="A599" s="74"/>
      <c r="B599" s="79"/>
      <c r="C599" s="74"/>
      <c r="D599" s="74"/>
      <c r="E599" s="74"/>
      <c r="F599" s="74"/>
      <c r="G599" s="74"/>
      <c r="H599" s="91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5" x14ac:dyDescent="0.3">
      <c r="A600" s="74"/>
      <c r="B600" s="79"/>
      <c r="C600" s="74"/>
      <c r="D600" s="74"/>
      <c r="E600" s="74"/>
      <c r="F600" s="74"/>
      <c r="G600" s="74"/>
      <c r="H600" s="91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5" x14ac:dyDescent="0.3">
      <c r="A601" s="74"/>
      <c r="B601" s="79"/>
      <c r="C601" s="74"/>
      <c r="D601" s="74"/>
      <c r="E601" s="74"/>
      <c r="F601" s="74"/>
      <c r="G601" s="74"/>
      <c r="H601" s="91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5" x14ac:dyDescent="0.3">
      <c r="A602" s="74"/>
      <c r="B602" s="79"/>
      <c r="C602" s="74"/>
      <c r="D602" s="74"/>
      <c r="E602" s="74"/>
      <c r="F602" s="74"/>
      <c r="G602" s="74"/>
      <c r="H602" s="91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5" x14ac:dyDescent="0.3">
      <c r="A603" s="74"/>
      <c r="B603" s="79"/>
      <c r="C603" s="74"/>
      <c r="D603" s="74"/>
      <c r="E603" s="74"/>
      <c r="F603" s="74"/>
      <c r="G603" s="74"/>
      <c r="H603" s="91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5" x14ac:dyDescent="0.3">
      <c r="A604" s="74"/>
      <c r="B604" s="79"/>
      <c r="C604" s="74"/>
      <c r="D604" s="74"/>
      <c r="E604" s="74"/>
      <c r="F604" s="74"/>
      <c r="G604" s="74"/>
      <c r="H604" s="91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5" x14ac:dyDescent="0.3">
      <c r="A605" s="74"/>
      <c r="B605" s="79"/>
      <c r="C605" s="74"/>
      <c r="D605" s="74"/>
      <c r="E605" s="74"/>
      <c r="F605" s="74"/>
      <c r="G605" s="74"/>
      <c r="H605" s="91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5" x14ac:dyDescent="0.3">
      <c r="A606" s="74"/>
      <c r="B606" s="79"/>
      <c r="C606" s="74"/>
      <c r="D606" s="74"/>
      <c r="E606" s="74"/>
      <c r="F606" s="74"/>
      <c r="G606" s="74"/>
      <c r="H606" s="91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5" x14ac:dyDescent="0.3">
      <c r="A607" s="74"/>
      <c r="B607" s="79"/>
      <c r="C607" s="74"/>
      <c r="D607" s="74"/>
      <c r="E607" s="74"/>
      <c r="F607" s="74"/>
      <c r="G607" s="74"/>
      <c r="H607" s="91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5" x14ac:dyDescent="0.3">
      <c r="A608" s="74"/>
      <c r="B608" s="79"/>
      <c r="C608" s="74"/>
      <c r="D608" s="74"/>
      <c r="E608" s="74"/>
      <c r="F608" s="74"/>
      <c r="G608" s="74"/>
      <c r="H608" s="91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5" x14ac:dyDescent="0.3">
      <c r="A609" s="74"/>
      <c r="B609" s="79"/>
      <c r="C609" s="74"/>
      <c r="D609" s="74"/>
      <c r="E609" s="74"/>
      <c r="F609" s="74"/>
      <c r="G609" s="74"/>
      <c r="H609" s="91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5" x14ac:dyDescent="0.3">
      <c r="A610" s="74"/>
      <c r="B610" s="79"/>
      <c r="C610" s="74"/>
      <c r="D610" s="74"/>
      <c r="E610" s="74"/>
      <c r="F610" s="74"/>
      <c r="G610" s="74"/>
      <c r="H610" s="91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5" x14ac:dyDescent="0.3">
      <c r="A611" s="74"/>
      <c r="B611" s="79"/>
      <c r="C611" s="74"/>
      <c r="D611" s="74"/>
      <c r="E611" s="74"/>
      <c r="F611" s="74"/>
      <c r="G611" s="74"/>
      <c r="H611" s="91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5" x14ac:dyDescent="0.3">
      <c r="A612" s="74"/>
      <c r="B612" s="79"/>
      <c r="C612" s="74"/>
      <c r="D612" s="74"/>
      <c r="E612" s="74"/>
      <c r="F612" s="74"/>
      <c r="G612" s="74"/>
      <c r="H612" s="91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5" x14ac:dyDescent="0.3">
      <c r="A613" s="74"/>
      <c r="B613" s="79"/>
      <c r="C613" s="74"/>
      <c r="D613" s="74"/>
      <c r="E613" s="74"/>
      <c r="F613" s="74"/>
      <c r="G613" s="74"/>
      <c r="H613" s="91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5" x14ac:dyDescent="0.3">
      <c r="A614" s="74"/>
      <c r="B614" s="79"/>
      <c r="C614" s="74"/>
      <c r="D614" s="74"/>
      <c r="E614" s="74"/>
      <c r="F614" s="74"/>
      <c r="G614" s="74"/>
      <c r="H614" s="91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5" x14ac:dyDescent="0.3">
      <c r="A615" s="74"/>
      <c r="B615" s="79"/>
      <c r="C615" s="74"/>
      <c r="D615" s="74"/>
      <c r="E615" s="74"/>
      <c r="F615" s="74"/>
      <c r="G615" s="74"/>
      <c r="H615" s="91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5" x14ac:dyDescent="0.3">
      <c r="A616" s="74"/>
      <c r="B616" s="79"/>
      <c r="C616" s="74"/>
      <c r="D616" s="74"/>
      <c r="E616" s="74"/>
      <c r="F616" s="74"/>
      <c r="G616" s="74"/>
      <c r="H616" s="91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5" x14ac:dyDescent="0.3">
      <c r="A617" s="74"/>
      <c r="B617" s="79"/>
      <c r="C617" s="74"/>
      <c r="D617" s="74"/>
      <c r="E617" s="74"/>
      <c r="F617" s="74"/>
      <c r="G617" s="74"/>
      <c r="H617" s="91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5" x14ac:dyDescent="0.3">
      <c r="A618" s="74"/>
      <c r="B618" s="79"/>
      <c r="C618" s="74"/>
      <c r="D618" s="74"/>
      <c r="E618" s="74"/>
      <c r="F618" s="74"/>
      <c r="G618" s="74"/>
      <c r="H618" s="91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5" x14ac:dyDescent="0.3">
      <c r="A619" s="74"/>
      <c r="B619" s="79"/>
      <c r="C619" s="74"/>
      <c r="D619" s="74"/>
      <c r="E619" s="74"/>
      <c r="F619" s="74"/>
      <c r="G619" s="74"/>
      <c r="H619" s="91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5" x14ac:dyDescent="0.3">
      <c r="A620" s="74"/>
      <c r="B620" s="79"/>
      <c r="C620" s="74"/>
      <c r="D620" s="74"/>
      <c r="E620" s="74"/>
      <c r="F620" s="74"/>
      <c r="G620" s="74"/>
      <c r="H620" s="91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5" x14ac:dyDescent="0.3">
      <c r="A621" s="74"/>
      <c r="B621" s="79"/>
      <c r="C621" s="74"/>
      <c r="D621" s="74"/>
      <c r="E621" s="74"/>
      <c r="F621" s="74"/>
      <c r="G621" s="74"/>
      <c r="H621" s="91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5" x14ac:dyDescent="0.3">
      <c r="A622" s="74"/>
      <c r="B622" s="79"/>
      <c r="C622" s="74"/>
      <c r="D622" s="74"/>
      <c r="E622" s="74"/>
      <c r="F622" s="74"/>
      <c r="G622" s="74"/>
      <c r="H622" s="91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5" x14ac:dyDescent="0.3">
      <c r="A623" s="74"/>
      <c r="B623" s="79"/>
      <c r="C623" s="74"/>
      <c r="D623" s="74"/>
      <c r="E623" s="74"/>
      <c r="F623" s="74"/>
      <c r="G623" s="74"/>
      <c r="H623" s="91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5" x14ac:dyDescent="0.3">
      <c r="A624" s="74"/>
      <c r="B624" s="79"/>
      <c r="C624" s="74"/>
      <c r="D624" s="74"/>
      <c r="E624" s="74"/>
      <c r="F624" s="74"/>
      <c r="G624" s="74"/>
      <c r="H624" s="91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5" x14ac:dyDescent="0.3">
      <c r="A625" s="74"/>
      <c r="B625" s="79"/>
      <c r="C625" s="74"/>
      <c r="D625" s="74"/>
      <c r="E625" s="74"/>
      <c r="F625" s="74"/>
      <c r="G625" s="74"/>
      <c r="H625" s="91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5" x14ac:dyDescent="0.3">
      <c r="A626" s="74"/>
      <c r="B626" s="79"/>
      <c r="C626" s="74"/>
      <c r="D626" s="74"/>
      <c r="E626" s="74"/>
      <c r="F626" s="74"/>
      <c r="G626" s="74"/>
      <c r="H626" s="91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5" x14ac:dyDescent="0.3">
      <c r="A627" s="74"/>
      <c r="B627" s="79"/>
      <c r="C627" s="74"/>
      <c r="D627" s="74"/>
      <c r="E627" s="74"/>
      <c r="F627" s="74"/>
      <c r="G627" s="74"/>
      <c r="H627" s="91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5" x14ac:dyDescent="0.3">
      <c r="A628" s="74"/>
      <c r="B628" s="79"/>
      <c r="C628" s="74"/>
      <c r="D628" s="74"/>
      <c r="E628" s="74"/>
      <c r="F628" s="74"/>
      <c r="G628" s="74"/>
      <c r="H628" s="91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5" x14ac:dyDescent="0.3">
      <c r="A629" s="74"/>
      <c r="B629" s="79"/>
      <c r="C629" s="74"/>
      <c r="D629" s="74"/>
      <c r="E629" s="74"/>
      <c r="F629" s="74"/>
      <c r="G629" s="74"/>
      <c r="H629" s="91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5" x14ac:dyDescent="0.3">
      <c r="A630" s="74"/>
      <c r="B630" s="79"/>
      <c r="C630" s="74"/>
      <c r="D630" s="74"/>
      <c r="E630" s="74"/>
      <c r="F630" s="74"/>
      <c r="G630" s="74"/>
      <c r="H630" s="91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5" x14ac:dyDescent="0.3">
      <c r="A631" s="74"/>
      <c r="B631" s="79"/>
      <c r="C631" s="74"/>
      <c r="D631" s="74"/>
      <c r="E631" s="74"/>
      <c r="F631" s="74"/>
      <c r="G631" s="74"/>
      <c r="H631" s="91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5" x14ac:dyDescent="0.3">
      <c r="A632" s="74"/>
      <c r="B632" s="79"/>
      <c r="C632" s="74"/>
      <c r="D632" s="74"/>
      <c r="E632" s="74"/>
      <c r="F632" s="74"/>
      <c r="G632" s="74"/>
      <c r="H632" s="91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5" x14ac:dyDescent="0.3">
      <c r="A633" s="74"/>
      <c r="B633" s="79"/>
      <c r="C633" s="74"/>
      <c r="D633" s="74"/>
      <c r="E633" s="74"/>
      <c r="F633" s="74"/>
      <c r="G633" s="74"/>
      <c r="H633" s="91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5" x14ac:dyDescent="0.3">
      <c r="A634" s="74"/>
      <c r="B634" s="79"/>
      <c r="C634" s="74"/>
      <c r="D634" s="74"/>
      <c r="E634" s="74"/>
      <c r="F634" s="74"/>
      <c r="G634" s="74"/>
      <c r="H634" s="91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5" x14ac:dyDescent="0.3">
      <c r="A635" s="74"/>
      <c r="B635" s="79"/>
      <c r="C635" s="74"/>
      <c r="D635" s="74"/>
      <c r="E635" s="74"/>
      <c r="F635" s="74"/>
      <c r="G635" s="74"/>
      <c r="H635" s="91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5" x14ac:dyDescent="0.3">
      <c r="A636" s="74"/>
      <c r="B636" s="79"/>
      <c r="C636" s="74"/>
      <c r="D636" s="74"/>
      <c r="E636" s="74"/>
      <c r="F636" s="74"/>
      <c r="G636" s="74"/>
      <c r="H636" s="91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5" x14ac:dyDescent="0.3">
      <c r="A637" s="74"/>
      <c r="B637" s="79"/>
      <c r="C637" s="74"/>
      <c r="D637" s="74"/>
      <c r="E637" s="74"/>
      <c r="F637" s="74"/>
      <c r="G637" s="74"/>
      <c r="H637" s="91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5" x14ac:dyDescent="0.3">
      <c r="A638" s="74"/>
      <c r="B638" s="79"/>
      <c r="C638" s="74"/>
      <c r="D638" s="74"/>
      <c r="E638" s="74"/>
      <c r="F638" s="74"/>
      <c r="G638" s="74"/>
      <c r="H638" s="91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5" x14ac:dyDescent="0.3">
      <c r="A639" s="74"/>
      <c r="B639" s="79"/>
      <c r="C639" s="74"/>
      <c r="D639" s="74"/>
      <c r="E639" s="74"/>
      <c r="F639" s="74"/>
      <c r="G639" s="74"/>
      <c r="H639" s="91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5" x14ac:dyDescent="0.3">
      <c r="A640" s="74"/>
      <c r="B640" s="79"/>
      <c r="C640" s="74"/>
      <c r="D640" s="74"/>
      <c r="E640" s="74"/>
      <c r="F640" s="74"/>
      <c r="G640" s="74"/>
      <c r="H640" s="91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5" x14ac:dyDescent="0.3">
      <c r="A641" s="74"/>
      <c r="B641" s="79"/>
      <c r="C641" s="74"/>
      <c r="D641" s="74"/>
      <c r="E641" s="74"/>
      <c r="F641" s="74"/>
      <c r="G641" s="74"/>
      <c r="H641" s="91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5" x14ac:dyDescent="0.3">
      <c r="A642" s="74"/>
      <c r="B642" s="79"/>
      <c r="C642" s="74"/>
      <c r="D642" s="74"/>
      <c r="E642" s="74"/>
      <c r="F642" s="74"/>
      <c r="G642" s="74"/>
      <c r="H642" s="91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5" x14ac:dyDescent="0.3">
      <c r="A643" s="74"/>
      <c r="B643" s="79"/>
      <c r="C643" s="74"/>
      <c r="D643" s="74"/>
      <c r="E643" s="74"/>
      <c r="F643" s="74"/>
      <c r="G643" s="74"/>
      <c r="H643" s="91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5" x14ac:dyDescent="0.3">
      <c r="A644" s="74"/>
      <c r="B644" s="79"/>
      <c r="C644" s="74"/>
      <c r="D644" s="74"/>
      <c r="E644" s="74"/>
      <c r="F644" s="74"/>
      <c r="G644" s="74"/>
      <c r="H644" s="91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5" x14ac:dyDescent="0.3">
      <c r="A645" s="74"/>
      <c r="B645" s="79"/>
      <c r="C645" s="74"/>
      <c r="D645" s="74"/>
      <c r="E645" s="74"/>
      <c r="F645" s="74"/>
      <c r="G645" s="74"/>
      <c r="H645" s="91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5" x14ac:dyDescent="0.3">
      <c r="A646" s="74"/>
      <c r="B646" s="79"/>
      <c r="C646" s="74"/>
      <c r="D646" s="74"/>
      <c r="E646" s="74"/>
      <c r="F646" s="74"/>
      <c r="G646" s="74"/>
      <c r="H646" s="91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5" x14ac:dyDescent="0.3">
      <c r="A647" s="74"/>
      <c r="B647" s="79"/>
      <c r="C647" s="74"/>
      <c r="D647" s="74"/>
      <c r="E647" s="74"/>
      <c r="F647" s="74"/>
      <c r="G647" s="74"/>
      <c r="H647" s="91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5" x14ac:dyDescent="0.3">
      <c r="A648" s="74"/>
      <c r="B648" s="79"/>
      <c r="C648" s="74"/>
      <c r="D648" s="74"/>
      <c r="E648" s="74"/>
      <c r="F648" s="74"/>
      <c r="G648" s="74"/>
      <c r="H648" s="91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5" x14ac:dyDescent="0.3">
      <c r="A649" s="74"/>
      <c r="B649" s="79"/>
      <c r="C649" s="74"/>
      <c r="D649" s="74"/>
      <c r="E649" s="74"/>
      <c r="F649" s="74"/>
      <c r="G649" s="74"/>
      <c r="H649" s="91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5" x14ac:dyDescent="0.3">
      <c r="A650" s="74"/>
      <c r="B650" s="79"/>
      <c r="C650" s="74"/>
      <c r="D650" s="74"/>
      <c r="E650" s="74"/>
      <c r="F650" s="74"/>
      <c r="G650" s="74"/>
      <c r="H650" s="91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5" x14ac:dyDescent="0.3">
      <c r="A651" s="74"/>
      <c r="B651" s="79"/>
      <c r="C651" s="74"/>
      <c r="D651" s="74"/>
      <c r="E651" s="74"/>
      <c r="F651" s="74"/>
      <c r="G651" s="74"/>
      <c r="H651" s="91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5" x14ac:dyDescent="0.3">
      <c r="A652" s="74"/>
      <c r="B652" s="79"/>
      <c r="C652" s="74"/>
      <c r="D652" s="74"/>
      <c r="E652" s="74"/>
      <c r="F652" s="74"/>
      <c r="G652" s="74"/>
      <c r="H652" s="91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5" x14ac:dyDescent="0.3">
      <c r="A653" s="74"/>
      <c r="B653" s="79"/>
      <c r="C653" s="74"/>
      <c r="D653" s="74"/>
      <c r="E653" s="74"/>
      <c r="F653" s="74"/>
      <c r="G653" s="74"/>
      <c r="H653" s="91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5" x14ac:dyDescent="0.3">
      <c r="A654" s="74"/>
      <c r="B654" s="79"/>
      <c r="C654" s="74"/>
      <c r="D654" s="74"/>
      <c r="E654" s="74"/>
      <c r="F654" s="74"/>
      <c r="G654" s="74"/>
      <c r="H654" s="91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5" x14ac:dyDescent="0.3">
      <c r="A655" s="74"/>
      <c r="B655" s="79"/>
      <c r="C655" s="74"/>
      <c r="D655" s="74"/>
      <c r="E655" s="74"/>
      <c r="F655" s="74"/>
      <c r="G655" s="74"/>
      <c r="H655" s="91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5" x14ac:dyDescent="0.3">
      <c r="A656" s="74"/>
      <c r="B656" s="79"/>
      <c r="C656" s="74"/>
      <c r="D656" s="74"/>
      <c r="E656" s="74"/>
      <c r="F656" s="74"/>
      <c r="G656" s="74"/>
      <c r="H656" s="91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5" x14ac:dyDescent="0.3">
      <c r="A657" s="74"/>
      <c r="B657" s="79"/>
      <c r="C657" s="74"/>
      <c r="D657" s="74"/>
      <c r="E657" s="74"/>
      <c r="F657" s="74"/>
      <c r="G657" s="74"/>
      <c r="H657" s="91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5" x14ac:dyDescent="0.3">
      <c r="A658" s="74"/>
      <c r="B658" s="79"/>
      <c r="C658" s="74"/>
      <c r="D658" s="74"/>
      <c r="E658" s="74"/>
      <c r="F658" s="74"/>
      <c r="G658" s="74"/>
      <c r="H658" s="91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5" x14ac:dyDescent="0.3">
      <c r="A659" s="74"/>
      <c r="B659" s="79"/>
      <c r="C659" s="74"/>
      <c r="D659" s="74"/>
      <c r="E659" s="74"/>
      <c r="F659" s="74"/>
      <c r="G659" s="74"/>
      <c r="H659" s="91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5" x14ac:dyDescent="0.3">
      <c r="A660" s="74"/>
      <c r="B660" s="79"/>
      <c r="C660" s="74"/>
      <c r="D660" s="74"/>
      <c r="E660" s="74"/>
      <c r="F660" s="74"/>
      <c r="G660" s="74"/>
      <c r="H660" s="91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5" x14ac:dyDescent="0.3">
      <c r="A661" s="74"/>
      <c r="B661" s="79"/>
      <c r="C661" s="74"/>
      <c r="D661" s="74"/>
      <c r="E661" s="74"/>
      <c r="F661" s="74"/>
      <c r="G661" s="74"/>
      <c r="H661" s="91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5" x14ac:dyDescent="0.3">
      <c r="A662" s="74"/>
      <c r="B662" s="79"/>
      <c r="C662" s="74"/>
      <c r="D662" s="74"/>
      <c r="E662" s="74"/>
      <c r="F662" s="74"/>
      <c r="G662" s="74"/>
      <c r="H662" s="91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5" x14ac:dyDescent="0.3">
      <c r="A663" s="74"/>
      <c r="B663" s="79"/>
      <c r="C663" s="74"/>
      <c r="D663" s="74"/>
      <c r="E663" s="74"/>
      <c r="F663" s="74"/>
      <c r="G663" s="74"/>
      <c r="H663" s="91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5" x14ac:dyDescent="0.3">
      <c r="A664" s="74"/>
      <c r="B664" s="79"/>
      <c r="C664" s="74"/>
      <c r="D664" s="74"/>
      <c r="E664" s="74"/>
      <c r="F664" s="74"/>
      <c r="G664" s="74"/>
      <c r="H664" s="91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5" x14ac:dyDescent="0.3">
      <c r="A665" s="74"/>
      <c r="B665" s="79"/>
      <c r="C665" s="74"/>
      <c r="D665" s="74"/>
      <c r="E665" s="74"/>
      <c r="F665" s="74"/>
      <c r="G665" s="74"/>
      <c r="H665" s="91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5" x14ac:dyDescent="0.3">
      <c r="A666" s="74"/>
      <c r="B666" s="79"/>
      <c r="C666" s="74"/>
      <c r="D666" s="74"/>
      <c r="E666" s="74"/>
      <c r="F666" s="74"/>
      <c r="G666" s="74"/>
      <c r="H666" s="91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5" x14ac:dyDescent="0.3">
      <c r="A667" s="74"/>
      <c r="B667" s="79"/>
      <c r="C667" s="74"/>
      <c r="D667" s="74"/>
      <c r="E667" s="74"/>
      <c r="F667" s="74"/>
      <c r="G667" s="74"/>
      <c r="H667" s="91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5" x14ac:dyDescent="0.3">
      <c r="A668" s="74"/>
      <c r="B668" s="79"/>
      <c r="C668" s="74"/>
      <c r="D668" s="74"/>
      <c r="E668" s="74"/>
      <c r="F668" s="74"/>
      <c r="G668" s="74"/>
      <c r="H668" s="91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5" x14ac:dyDescent="0.3">
      <c r="A669" s="74"/>
      <c r="B669" s="79"/>
      <c r="C669" s="74"/>
      <c r="D669" s="74"/>
      <c r="E669" s="74"/>
      <c r="F669" s="74"/>
      <c r="G669" s="74"/>
      <c r="H669" s="91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5" x14ac:dyDescent="0.3">
      <c r="A670" s="74"/>
      <c r="B670" s="79"/>
      <c r="C670" s="74"/>
      <c r="D670" s="74"/>
      <c r="E670" s="74"/>
      <c r="F670" s="74"/>
      <c r="G670" s="74"/>
      <c r="H670" s="91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5" x14ac:dyDescent="0.3">
      <c r="A671" s="74"/>
      <c r="B671" s="79"/>
      <c r="C671" s="74"/>
      <c r="D671" s="74"/>
      <c r="E671" s="74"/>
      <c r="F671" s="74"/>
      <c r="G671" s="74"/>
      <c r="H671" s="91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5" x14ac:dyDescent="0.3">
      <c r="A672" s="74"/>
      <c r="B672" s="79"/>
      <c r="C672" s="74"/>
      <c r="D672" s="74"/>
      <c r="E672" s="74"/>
      <c r="F672" s="74"/>
      <c r="G672" s="74"/>
      <c r="H672" s="91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5" x14ac:dyDescent="0.3">
      <c r="A673" s="74"/>
      <c r="B673" s="79"/>
      <c r="C673" s="74"/>
      <c r="D673" s="74"/>
      <c r="E673" s="74"/>
      <c r="F673" s="74"/>
      <c r="G673" s="74"/>
      <c r="H673" s="91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5" x14ac:dyDescent="0.3">
      <c r="A674" s="74"/>
      <c r="B674" s="79"/>
      <c r="C674" s="74"/>
      <c r="D674" s="74"/>
      <c r="E674" s="74"/>
      <c r="F674" s="74"/>
      <c r="G674" s="74"/>
      <c r="H674" s="91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5" x14ac:dyDescent="0.3">
      <c r="A675" s="74"/>
      <c r="B675" s="79"/>
      <c r="C675" s="74"/>
      <c r="D675" s="74"/>
      <c r="E675" s="74"/>
      <c r="F675" s="74"/>
      <c r="G675" s="74"/>
      <c r="H675" s="91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5" x14ac:dyDescent="0.3">
      <c r="A676" s="74"/>
      <c r="B676" s="79"/>
      <c r="C676" s="74"/>
      <c r="D676" s="74"/>
      <c r="E676" s="74"/>
      <c r="F676" s="74"/>
      <c r="G676" s="74"/>
      <c r="H676" s="91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5" x14ac:dyDescent="0.3">
      <c r="A677" s="74"/>
      <c r="B677" s="79"/>
      <c r="C677" s="74"/>
      <c r="D677" s="74"/>
      <c r="E677" s="74"/>
      <c r="F677" s="74"/>
      <c r="G677" s="74"/>
      <c r="H677" s="91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5" x14ac:dyDescent="0.3">
      <c r="A678" s="74"/>
      <c r="B678" s="79"/>
      <c r="C678" s="74"/>
      <c r="D678" s="74"/>
      <c r="E678" s="74"/>
      <c r="F678" s="74"/>
      <c r="G678" s="74"/>
      <c r="H678" s="91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5" x14ac:dyDescent="0.3">
      <c r="A679" s="74"/>
      <c r="B679" s="79"/>
      <c r="C679" s="74"/>
      <c r="D679" s="74"/>
      <c r="E679" s="74"/>
      <c r="F679" s="74"/>
      <c r="G679" s="74"/>
      <c r="H679" s="91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5" x14ac:dyDescent="0.3">
      <c r="A680" s="74"/>
      <c r="B680" s="79"/>
      <c r="C680" s="74"/>
      <c r="D680" s="74"/>
      <c r="E680" s="74"/>
      <c r="F680" s="74"/>
      <c r="G680" s="74"/>
      <c r="H680" s="91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5" x14ac:dyDescent="0.3">
      <c r="A681" s="74"/>
      <c r="B681" s="79"/>
      <c r="C681" s="74"/>
      <c r="D681" s="74"/>
      <c r="E681" s="74"/>
      <c r="F681" s="74"/>
      <c r="G681" s="74"/>
      <c r="H681" s="91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5" x14ac:dyDescent="0.3">
      <c r="A682" s="74"/>
      <c r="B682" s="79"/>
      <c r="C682" s="74"/>
      <c r="D682" s="74"/>
      <c r="E682" s="74"/>
      <c r="F682" s="74"/>
      <c r="G682" s="74"/>
      <c r="H682" s="91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5" x14ac:dyDescent="0.3">
      <c r="A683" s="74"/>
      <c r="B683" s="79"/>
      <c r="C683" s="74"/>
      <c r="D683" s="74"/>
      <c r="E683" s="74"/>
      <c r="F683" s="74"/>
      <c r="G683" s="74"/>
      <c r="H683" s="91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5" x14ac:dyDescent="0.3">
      <c r="A684" s="74"/>
      <c r="B684" s="79"/>
      <c r="C684" s="74"/>
      <c r="D684" s="74"/>
      <c r="E684" s="74"/>
      <c r="F684" s="74"/>
      <c r="G684" s="74"/>
      <c r="H684" s="91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5" x14ac:dyDescent="0.3">
      <c r="A685" s="74"/>
      <c r="B685" s="79"/>
      <c r="C685" s="74"/>
      <c r="D685" s="74"/>
      <c r="E685" s="74"/>
      <c r="F685" s="74"/>
      <c r="G685" s="74"/>
      <c r="H685" s="91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5" x14ac:dyDescent="0.3">
      <c r="A686" s="74"/>
      <c r="B686" s="79"/>
      <c r="C686" s="74"/>
      <c r="D686" s="74"/>
      <c r="E686" s="74"/>
      <c r="F686" s="74"/>
      <c r="G686" s="74"/>
      <c r="H686" s="91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5" x14ac:dyDescent="0.3">
      <c r="A687" s="74"/>
      <c r="B687" s="79"/>
      <c r="C687" s="74"/>
      <c r="D687" s="74"/>
      <c r="E687" s="74"/>
      <c r="F687" s="74"/>
      <c r="G687" s="74"/>
      <c r="H687" s="91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5" x14ac:dyDescent="0.3">
      <c r="A688" s="74"/>
      <c r="B688" s="79"/>
      <c r="C688" s="74"/>
      <c r="D688" s="74"/>
      <c r="E688" s="74"/>
      <c r="F688" s="74"/>
      <c r="G688" s="74"/>
      <c r="H688" s="91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5" x14ac:dyDescent="0.3">
      <c r="A689" s="74"/>
      <c r="B689" s="79"/>
      <c r="C689" s="74"/>
      <c r="D689" s="74"/>
      <c r="E689" s="74"/>
      <c r="F689" s="74"/>
      <c r="G689" s="74"/>
      <c r="H689" s="91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5" x14ac:dyDescent="0.3">
      <c r="A690" s="74"/>
      <c r="B690" s="79"/>
      <c r="C690" s="74"/>
      <c r="D690" s="74"/>
      <c r="E690" s="74"/>
      <c r="F690" s="74"/>
      <c r="G690" s="74"/>
      <c r="H690" s="91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5" x14ac:dyDescent="0.3">
      <c r="A691" s="74"/>
      <c r="B691" s="79"/>
      <c r="C691" s="74"/>
      <c r="D691" s="74"/>
      <c r="E691" s="74"/>
      <c r="F691" s="74"/>
      <c r="G691" s="74"/>
      <c r="H691" s="91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5" x14ac:dyDescent="0.3">
      <c r="A692" s="74"/>
      <c r="B692" s="79"/>
      <c r="C692" s="74"/>
      <c r="D692" s="74"/>
      <c r="E692" s="74"/>
      <c r="F692" s="74"/>
      <c r="G692" s="74"/>
      <c r="H692" s="91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5" x14ac:dyDescent="0.3">
      <c r="A693" s="74"/>
      <c r="B693" s="79"/>
      <c r="C693" s="74"/>
      <c r="D693" s="74"/>
      <c r="E693" s="74"/>
      <c r="F693" s="74"/>
      <c r="G693" s="74"/>
      <c r="H693" s="91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5" x14ac:dyDescent="0.3">
      <c r="A694" s="74"/>
      <c r="B694" s="79"/>
      <c r="C694" s="74"/>
      <c r="D694" s="74"/>
      <c r="E694" s="74"/>
      <c r="F694" s="74"/>
      <c r="G694" s="74"/>
      <c r="H694" s="91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5" x14ac:dyDescent="0.3">
      <c r="A695" s="74"/>
      <c r="B695" s="79"/>
      <c r="C695" s="74"/>
      <c r="D695" s="74"/>
      <c r="E695" s="74"/>
      <c r="F695" s="74"/>
      <c r="G695" s="74"/>
      <c r="H695" s="91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5" x14ac:dyDescent="0.3">
      <c r="A696" s="74"/>
      <c r="B696" s="79"/>
      <c r="C696" s="74"/>
      <c r="D696" s="74"/>
      <c r="E696" s="74"/>
      <c r="F696" s="74"/>
      <c r="G696" s="74"/>
      <c r="H696" s="91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5" x14ac:dyDescent="0.3">
      <c r="A697" s="74"/>
      <c r="B697" s="79"/>
      <c r="C697" s="74"/>
      <c r="D697" s="74"/>
      <c r="E697" s="74"/>
      <c r="F697" s="74"/>
      <c r="G697" s="74"/>
      <c r="H697" s="91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5" x14ac:dyDescent="0.3">
      <c r="A698" s="74"/>
      <c r="B698" s="79"/>
      <c r="C698" s="74"/>
      <c r="D698" s="74"/>
      <c r="E698" s="74"/>
      <c r="F698" s="74"/>
      <c r="G698" s="74"/>
      <c r="H698" s="91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5" x14ac:dyDescent="0.3">
      <c r="A699" s="74"/>
      <c r="B699" s="79"/>
      <c r="C699" s="74"/>
      <c r="D699" s="74"/>
      <c r="E699" s="74"/>
      <c r="F699" s="74"/>
      <c r="G699" s="74"/>
      <c r="H699" s="91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5" x14ac:dyDescent="0.3">
      <c r="A700" s="74"/>
      <c r="B700" s="79"/>
      <c r="C700" s="74"/>
      <c r="D700" s="74"/>
      <c r="E700" s="74"/>
      <c r="F700" s="74"/>
      <c r="G700" s="74"/>
      <c r="H700" s="91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5" x14ac:dyDescent="0.3">
      <c r="A701" s="74"/>
      <c r="B701" s="79"/>
      <c r="C701" s="74"/>
      <c r="D701" s="74"/>
      <c r="E701" s="74"/>
      <c r="F701" s="74"/>
      <c r="G701" s="74"/>
      <c r="H701" s="91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5" x14ac:dyDescent="0.3">
      <c r="A702" s="74"/>
      <c r="B702" s="79"/>
      <c r="C702" s="74"/>
      <c r="D702" s="74"/>
      <c r="E702" s="74"/>
      <c r="F702" s="74"/>
      <c r="G702" s="74"/>
      <c r="H702" s="91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5" x14ac:dyDescent="0.3">
      <c r="A703" s="74"/>
      <c r="B703" s="79"/>
      <c r="C703" s="74"/>
      <c r="D703" s="74"/>
      <c r="E703" s="74"/>
      <c r="F703" s="74"/>
      <c r="G703" s="74"/>
      <c r="H703" s="91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5" x14ac:dyDescent="0.3">
      <c r="A704" s="74"/>
      <c r="B704" s="79"/>
      <c r="C704" s="74"/>
      <c r="D704" s="74"/>
      <c r="E704" s="74"/>
      <c r="F704" s="74"/>
      <c r="G704" s="74"/>
      <c r="H704" s="91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5" x14ac:dyDescent="0.3">
      <c r="A705" s="74"/>
      <c r="B705" s="79"/>
      <c r="C705" s="74"/>
      <c r="D705" s="74"/>
      <c r="E705" s="74"/>
      <c r="F705" s="74"/>
      <c r="G705" s="74"/>
      <c r="H705" s="91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5" x14ac:dyDescent="0.3">
      <c r="A706" s="74"/>
      <c r="B706" s="79"/>
      <c r="C706" s="74"/>
      <c r="D706" s="74"/>
      <c r="E706" s="74"/>
      <c r="F706" s="74"/>
      <c r="G706" s="74"/>
      <c r="H706" s="91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5" x14ac:dyDescent="0.3">
      <c r="A707" s="74"/>
      <c r="B707" s="79"/>
      <c r="C707" s="74"/>
      <c r="D707" s="74"/>
      <c r="E707" s="74"/>
      <c r="F707" s="74"/>
      <c r="G707" s="74"/>
      <c r="H707" s="91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5" x14ac:dyDescent="0.3">
      <c r="A708" s="74"/>
      <c r="B708" s="79"/>
      <c r="C708" s="74"/>
      <c r="D708" s="74"/>
      <c r="E708" s="74"/>
      <c r="F708" s="74"/>
      <c r="G708" s="74"/>
      <c r="H708" s="91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5" x14ac:dyDescent="0.3">
      <c r="A709" s="74"/>
      <c r="B709" s="79"/>
      <c r="C709" s="74"/>
      <c r="D709" s="74"/>
      <c r="E709" s="74"/>
      <c r="F709" s="74"/>
      <c r="G709" s="74"/>
      <c r="H709" s="91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5" x14ac:dyDescent="0.3">
      <c r="A710" s="74"/>
      <c r="B710" s="79"/>
      <c r="C710" s="74"/>
      <c r="D710" s="74"/>
      <c r="E710" s="74"/>
      <c r="F710" s="74"/>
      <c r="G710" s="74"/>
      <c r="H710" s="91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5" x14ac:dyDescent="0.3">
      <c r="A711" s="74"/>
      <c r="B711" s="79"/>
      <c r="C711" s="74"/>
      <c r="D711" s="74"/>
      <c r="E711" s="74"/>
      <c r="F711" s="74"/>
      <c r="G711" s="74"/>
      <c r="H711" s="91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5" x14ac:dyDescent="0.3">
      <c r="A712" s="74"/>
      <c r="B712" s="79"/>
      <c r="C712" s="74"/>
      <c r="D712" s="74"/>
      <c r="E712" s="74"/>
      <c r="F712" s="74"/>
      <c r="G712" s="74"/>
      <c r="H712" s="91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5" x14ac:dyDescent="0.3">
      <c r="A713" s="74"/>
      <c r="B713" s="79"/>
      <c r="C713" s="74"/>
      <c r="D713" s="74"/>
      <c r="E713" s="74"/>
      <c r="F713" s="74"/>
      <c r="G713" s="74"/>
      <c r="H713" s="91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5" x14ac:dyDescent="0.3">
      <c r="A714" s="74"/>
      <c r="B714" s="79"/>
      <c r="C714" s="74"/>
      <c r="D714" s="74"/>
      <c r="E714" s="74"/>
      <c r="F714" s="74"/>
      <c r="G714" s="74"/>
      <c r="H714" s="91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5" x14ac:dyDescent="0.3">
      <c r="A715" s="74"/>
      <c r="B715" s="79"/>
      <c r="C715" s="74"/>
      <c r="D715" s="74"/>
      <c r="E715" s="74"/>
      <c r="F715" s="74"/>
      <c r="G715" s="74"/>
      <c r="H715" s="91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5" x14ac:dyDescent="0.3">
      <c r="A716" s="74"/>
      <c r="B716" s="79"/>
      <c r="C716" s="74"/>
      <c r="D716" s="74"/>
      <c r="E716" s="74"/>
      <c r="F716" s="74"/>
      <c r="G716" s="74"/>
      <c r="H716" s="91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5" x14ac:dyDescent="0.3">
      <c r="A717" s="74"/>
      <c r="B717" s="79"/>
      <c r="C717" s="74"/>
      <c r="D717" s="74"/>
      <c r="E717" s="74"/>
      <c r="F717" s="74"/>
      <c r="G717" s="74"/>
      <c r="H717" s="91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5" x14ac:dyDescent="0.3">
      <c r="A718" s="74"/>
      <c r="B718" s="79"/>
      <c r="C718" s="74"/>
      <c r="D718" s="74"/>
      <c r="E718" s="74"/>
      <c r="F718" s="74"/>
      <c r="G718" s="74"/>
      <c r="H718" s="91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5" x14ac:dyDescent="0.3">
      <c r="A719" s="74"/>
      <c r="B719" s="79"/>
      <c r="C719" s="74"/>
      <c r="D719" s="74"/>
      <c r="E719" s="74"/>
      <c r="F719" s="74"/>
      <c r="G719" s="74"/>
      <c r="H719" s="91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5" x14ac:dyDescent="0.3">
      <c r="A720" s="74"/>
      <c r="B720" s="79"/>
      <c r="C720" s="74"/>
      <c r="D720" s="74"/>
      <c r="E720" s="74"/>
      <c r="F720" s="74"/>
      <c r="G720" s="74"/>
      <c r="H720" s="91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5" x14ac:dyDescent="0.3">
      <c r="A721" s="74"/>
      <c r="B721" s="79"/>
      <c r="C721" s="74"/>
      <c r="D721" s="74"/>
      <c r="E721" s="74"/>
      <c r="F721" s="74"/>
      <c r="G721" s="74"/>
      <c r="H721" s="91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5" x14ac:dyDescent="0.3">
      <c r="A722" s="74"/>
      <c r="B722" s="79"/>
      <c r="C722" s="74"/>
      <c r="D722" s="74"/>
      <c r="E722" s="74"/>
      <c r="F722" s="74"/>
      <c r="G722" s="74"/>
      <c r="H722" s="91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5" x14ac:dyDescent="0.3">
      <c r="A723" s="74"/>
      <c r="B723" s="79"/>
      <c r="C723" s="74"/>
      <c r="D723" s="74"/>
      <c r="E723" s="74"/>
      <c r="F723" s="74"/>
      <c r="G723" s="74"/>
      <c r="H723" s="91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5" x14ac:dyDescent="0.3">
      <c r="A724" s="74"/>
      <c r="B724" s="79"/>
      <c r="C724" s="74"/>
      <c r="D724" s="74"/>
      <c r="E724" s="74"/>
      <c r="F724" s="74"/>
      <c r="G724" s="74"/>
      <c r="H724" s="91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5" x14ac:dyDescent="0.3">
      <c r="A725" s="74"/>
      <c r="B725" s="79"/>
      <c r="C725" s="74"/>
      <c r="D725" s="74"/>
      <c r="E725" s="74"/>
      <c r="F725" s="74"/>
      <c r="G725" s="74"/>
      <c r="H725" s="91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5" x14ac:dyDescent="0.3">
      <c r="A726" s="74"/>
      <c r="B726" s="79"/>
      <c r="C726" s="74"/>
      <c r="D726" s="74"/>
      <c r="E726" s="74"/>
      <c r="F726" s="74"/>
      <c r="G726" s="74"/>
      <c r="H726" s="91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5" x14ac:dyDescent="0.3">
      <c r="A727" s="74"/>
      <c r="B727" s="79"/>
      <c r="C727" s="74"/>
      <c r="D727" s="74"/>
      <c r="E727" s="74"/>
      <c r="F727" s="74"/>
      <c r="G727" s="74"/>
      <c r="H727" s="91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5" x14ac:dyDescent="0.3">
      <c r="A728" s="74"/>
      <c r="B728" s="79"/>
      <c r="C728" s="74"/>
      <c r="D728" s="74"/>
      <c r="E728" s="74"/>
      <c r="F728" s="74"/>
      <c r="G728" s="74"/>
      <c r="H728" s="91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5" x14ac:dyDescent="0.3">
      <c r="A729" s="74"/>
      <c r="B729" s="79"/>
      <c r="C729" s="74"/>
      <c r="D729" s="74"/>
      <c r="E729" s="74"/>
      <c r="F729" s="74"/>
      <c r="G729" s="74"/>
      <c r="H729" s="91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5" x14ac:dyDescent="0.3">
      <c r="A730" s="74"/>
      <c r="B730" s="79"/>
      <c r="C730" s="74"/>
      <c r="D730" s="74"/>
      <c r="E730" s="74"/>
      <c r="F730" s="74"/>
      <c r="G730" s="74"/>
      <c r="H730" s="91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5" x14ac:dyDescent="0.3">
      <c r="A731" s="74"/>
      <c r="B731" s="79"/>
      <c r="C731" s="74"/>
      <c r="D731" s="74"/>
      <c r="E731" s="74"/>
      <c r="F731" s="74"/>
      <c r="G731" s="74"/>
      <c r="H731" s="91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5" x14ac:dyDescent="0.3">
      <c r="A732" s="74"/>
      <c r="B732" s="79"/>
      <c r="C732" s="74"/>
      <c r="D732" s="74"/>
      <c r="E732" s="74"/>
      <c r="F732" s="74"/>
      <c r="G732" s="74"/>
      <c r="H732" s="91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5" x14ac:dyDescent="0.3">
      <c r="A733" s="74"/>
      <c r="B733" s="79"/>
      <c r="C733" s="74"/>
      <c r="D733" s="74"/>
      <c r="E733" s="74"/>
      <c r="F733" s="74"/>
      <c r="G733" s="74"/>
      <c r="H733" s="91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5" x14ac:dyDescent="0.3">
      <c r="A734" s="74"/>
      <c r="B734" s="79"/>
      <c r="C734" s="74"/>
      <c r="D734" s="74"/>
      <c r="E734" s="74"/>
      <c r="F734" s="74"/>
      <c r="G734" s="74"/>
      <c r="H734" s="91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5" x14ac:dyDescent="0.3">
      <c r="A735" s="74"/>
      <c r="B735" s="79"/>
      <c r="C735" s="74"/>
      <c r="D735" s="74"/>
      <c r="E735" s="74"/>
      <c r="F735" s="74"/>
      <c r="G735" s="74"/>
      <c r="H735" s="91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5" x14ac:dyDescent="0.3">
      <c r="A736" s="74"/>
      <c r="B736" s="79"/>
      <c r="C736" s="74"/>
      <c r="D736" s="74"/>
      <c r="E736" s="74"/>
      <c r="F736" s="74"/>
      <c r="G736" s="74"/>
      <c r="H736" s="91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5" x14ac:dyDescent="0.3">
      <c r="A737" s="74"/>
      <c r="B737" s="79"/>
      <c r="C737" s="74"/>
      <c r="D737" s="74"/>
      <c r="E737" s="74"/>
      <c r="F737" s="74"/>
      <c r="G737" s="74"/>
      <c r="H737" s="91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5" x14ac:dyDescent="0.3">
      <c r="A738" s="74"/>
      <c r="B738" s="79"/>
      <c r="C738" s="74"/>
      <c r="D738" s="74"/>
      <c r="E738" s="74"/>
      <c r="F738" s="74"/>
      <c r="G738" s="74"/>
      <c r="H738" s="91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5" x14ac:dyDescent="0.3">
      <c r="A739" s="74"/>
      <c r="B739" s="79"/>
      <c r="C739" s="74"/>
      <c r="D739" s="74"/>
      <c r="E739" s="74"/>
      <c r="F739" s="74"/>
      <c r="G739" s="74"/>
      <c r="H739" s="91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5" x14ac:dyDescent="0.3">
      <c r="A740" s="74"/>
      <c r="B740" s="79"/>
      <c r="C740" s="74"/>
      <c r="D740" s="74"/>
      <c r="E740" s="74"/>
      <c r="F740" s="74"/>
      <c r="G740" s="74"/>
      <c r="H740" s="91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5" x14ac:dyDescent="0.3">
      <c r="A741" s="74"/>
      <c r="B741" s="79"/>
      <c r="C741" s="74"/>
      <c r="D741" s="74"/>
      <c r="E741" s="74"/>
      <c r="F741" s="74"/>
      <c r="G741" s="74"/>
      <c r="H741" s="91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5" x14ac:dyDescent="0.3">
      <c r="A742" s="74"/>
      <c r="B742" s="79"/>
      <c r="C742" s="74"/>
      <c r="D742" s="74"/>
      <c r="E742" s="74"/>
      <c r="F742" s="74"/>
      <c r="G742" s="74"/>
      <c r="H742" s="91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5" x14ac:dyDescent="0.3">
      <c r="A743" s="74"/>
      <c r="B743" s="79"/>
      <c r="C743" s="74"/>
      <c r="D743" s="74"/>
      <c r="E743" s="74"/>
      <c r="F743" s="74"/>
      <c r="G743" s="74"/>
      <c r="H743" s="91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5" x14ac:dyDescent="0.3">
      <c r="A744" s="74"/>
      <c r="B744" s="79"/>
      <c r="C744" s="74"/>
      <c r="D744" s="74"/>
      <c r="E744" s="74"/>
      <c r="F744" s="74"/>
      <c r="G744" s="74"/>
      <c r="H744" s="91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5" x14ac:dyDescent="0.3">
      <c r="A745" s="74"/>
      <c r="B745" s="79"/>
      <c r="C745" s="74"/>
      <c r="D745" s="74"/>
      <c r="E745" s="74"/>
      <c r="F745" s="74"/>
      <c r="G745" s="74"/>
      <c r="H745" s="91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5" x14ac:dyDescent="0.3">
      <c r="A746" s="74"/>
      <c r="B746" s="79"/>
      <c r="C746" s="74"/>
      <c r="D746" s="74"/>
      <c r="E746" s="74"/>
      <c r="F746" s="74"/>
      <c r="G746" s="74"/>
      <c r="H746" s="91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5" x14ac:dyDescent="0.3">
      <c r="A747" s="74"/>
      <c r="B747" s="79"/>
      <c r="C747" s="74"/>
      <c r="D747" s="74"/>
      <c r="E747" s="74"/>
      <c r="F747" s="74"/>
      <c r="G747" s="74"/>
      <c r="H747" s="91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5" x14ac:dyDescent="0.3">
      <c r="A748" s="74"/>
      <c r="B748" s="79"/>
      <c r="C748" s="74"/>
      <c r="D748" s="74"/>
      <c r="E748" s="74"/>
      <c r="F748" s="74"/>
      <c r="G748" s="74"/>
      <c r="H748" s="91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5" x14ac:dyDescent="0.3">
      <c r="A749" s="74"/>
      <c r="B749" s="79"/>
      <c r="C749" s="74"/>
      <c r="D749" s="74"/>
      <c r="E749" s="74"/>
      <c r="F749" s="74"/>
      <c r="G749" s="74"/>
      <c r="H749" s="91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5" x14ac:dyDescent="0.3">
      <c r="A750" s="74"/>
      <c r="B750" s="79"/>
      <c r="C750" s="74"/>
      <c r="D750" s="74"/>
      <c r="E750" s="74"/>
      <c r="F750" s="74"/>
      <c r="G750" s="74"/>
      <c r="H750" s="91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5" x14ac:dyDescent="0.3">
      <c r="A751" s="74"/>
      <c r="B751" s="79"/>
      <c r="C751" s="74"/>
      <c r="D751" s="74"/>
      <c r="E751" s="74"/>
      <c r="F751" s="74"/>
      <c r="G751" s="74"/>
      <c r="H751" s="91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5" x14ac:dyDescent="0.3">
      <c r="A752" s="74"/>
      <c r="B752" s="79"/>
      <c r="C752" s="74"/>
      <c r="D752" s="74"/>
      <c r="E752" s="74"/>
      <c r="F752" s="74"/>
      <c r="G752" s="74"/>
      <c r="H752" s="91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5" x14ac:dyDescent="0.3">
      <c r="A753" s="74"/>
      <c r="B753" s="79"/>
      <c r="C753" s="74"/>
      <c r="D753" s="74"/>
      <c r="E753" s="74"/>
      <c r="F753" s="74"/>
      <c r="G753" s="74"/>
      <c r="H753" s="91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5" x14ac:dyDescent="0.3">
      <c r="A754" s="74"/>
      <c r="B754" s="79"/>
      <c r="C754" s="74"/>
      <c r="D754" s="74"/>
      <c r="E754" s="74"/>
      <c r="F754" s="74"/>
      <c r="G754" s="74"/>
      <c r="H754" s="91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5" x14ac:dyDescent="0.3">
      <c r="A755" s="74"/>
      <c r="B755" s="79"/>
      <c r="C755" s="74"/>
      <c r="D755" s="74"/>
      <c r="E755" s="74"/>
      <c r="F755" s="74"/>
      <c r="G755" s="74"/>
      <c r="H755" s="91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5" x14ac:dyDescent="0.3">
      <c r="A756" s="74"/>
      <c r="B756" s="79"/>
      <c r="C756" s="74"/>
      <c r="D756" s="74"/>
      <c r="E756" s="74"/>
      <c r="F756" s="74"/>
      <c r="G756" s="74"/>
      <c r="H756" s="91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5" x14ac:dyDescent="0.3">
      <c r="A757" s="74"/>
      <c r="B757" s="79"/>
      <c r="C757" s="74"/>
      <c r="D757" s="74"/>
      <c r="E757" s="74"/>
      <c r="F757" s="74"/>
      <c r="G757" s="74"/>
      <c r="H757" s="91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5" x14ac:dyDescent="0.3">
      <c r="A758" s="74"/>
      <c r="B758" s="79"/>
      <c r="C758" s="74"/>
      <c r="D758" s="74"/>
      <c r="E758" s="74"/>
      <c r="F758" s="74"/>
      <c r="G758" s="74"/>
      <c r="H758" s="91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5" x14ac:dyDescent="0.3">
      <c r="A759" s="74"/>
      <c r="B759" s="79"/>
      <c r="C759" s="74"/>
      <c r="D759" s="74"/>
      <c r="E759" s="74"/>
      <c r="F759" s="74"/>
      <c r="G759" s="74"/>
      <c r="H759" s="91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5" x14ac:dyDescent="0.3">
      <c r="A760" s="74"/>
      <c r="B760" s="79"/>
      <c r="C760" s="74"/>
      <c r="D760" s="74"/>
      <c r="E760" s="74"/>
      <c r="F760" s="74"/>
      <c r="G760" s="74"/>
      <c r="H760" s="91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5" x14ac:dyDescent="0.3">
      <c r="A761" s="74"/>
      <c r="B761" s="79"/>
      <c r="C761" s="74"/>
      <c r="D761" s="74"/>
      <c r="E761" s="74"/>
      <c r="F761" s="74"/>
      <c r="G761" s="74"/>
      <c r="H761" s="91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5" x14ac:dyDescent="0.3">
      <c r="A762" s="74"/>
      <c r="B762" s="79"/>
      <c r="C762" s="74"/>
      <c r="D762" s="74"/>
      <c r="E762" s="74"/>
      <c r="F762" s="74"/>
      <c r="G762" s="74"/>
      <c r="H762" s="91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5" x14ac:dyDescent="0.3">
      <c r="A763" s="74"/>
      <c r="B763" s="79"/>
      <c r="C763" s="74"/>
      <c r="D763" s="74"/>
      <c r="E763" s="74"/>
      <c r="F763" s="74"/>
      <c r="G763" s="74"/>
      <c r="H763" s="91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5" x14ac:dyDescent="0.3">
      <c r="A764" s="74"/>
      <c r="B764" s="79"/>
      <c r="C764" s="74"/>
      <c r="D764" s="74"/>
      <c r="E764" s="74"/>
      <c r="F764" s="74"/>
      <c r="G764" s="74"/>
      <c r="H764" s="91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5" x14ac:dyDescent="0.3">
      <c r="A765" s="74"/>
      <c r="B765" s="79"/>
      <c r="C765" s="74"/>
      <c r="D765" s="74"/>
      <c r="E765" s="74"/>
      <c r="F765" s="74"/>
      <c r="G765" s="74"/>
      <c r="H765" s="91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5" x14ac:dyDescent="0.3">
      <c r="A766" s="74"/>
      <c r="B766" s="79"/>
      <c r="C766" s="74"/>
      <c r="D766" s="74"/>
      <c r="E766" s="74"/>
      <c r="F766" s="74"/>
      <c r="G766" s="74"/>
      <c r="H766" s="91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5" x14ac:dyDescent="0.3">
      <c r="A767" s="74"/>
      <c r="B767" s="79"/>
      <c r="C767" s="74"/>
      <c r="D767" s="74"/>
      <c r="E767" s="74"/>
      <c r="F767" s="74"/>
      <c r="G767" s="74"/>
      <c r="H767" s="91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5" x14ac:dyDescent="0.3">
      <c r="A768" s="74"/>
      <c r="B768" s="79"/>
      <c r="C768" s="74"/>
      <c r="D768" s="74"/>
      <c r="E768" s="74"/>
      <c r="F768" s="74"/>
      <c r="G768" s="74"/>
      <c r="H768" s="91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5" x14ac:dyDescent="0.3">
      <c r="A769" s="74"/>
      <c r="B769" s="79"/>
      <c r="C769" s="74"/>
      <c r="D769" s="74"/>
      <c r="E769" s="74"/>
      <c r="F769" s="74"/>
      <c r="G769" s="74"/>
      <c r="H769" s="91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5" x14ac:dyDescent="0.3">
      <c r="A770" s="74"/>
      <c r="B770" s="79"/>
      <c r="C770" s="74"/>
      <c r="D770" s="74"/>
      <c r="E770" s="74"/>
      <c r="F770" s="74"/>
      <c r="G770" s="74"/>
      <c r="H770" s="91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5" x14ac:dyDescent="0.3">
      <c r="A771" s="74"/>
      <c r="B771" s="79"/>
      <c r="C771" s="74"/>
      <c r="D771" s="74"/>
      <c r="E771" s="74"/>
      <c r="F771" s="74"/>
      <c r="G771" s="74"/>
      <c r="H771" s="91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5" x14ac:dyDescent="0.3">
      <c r="A772" s="74"/>
      <c r="B772" s="79"/>
      <c r="C772" s="74"/>
      <c r="D772" s="74"/>
      <c r="E772" s="74"/>
      <c r="F772" s="74"/>
      <c r="G772" s="74"/>
      <c r="H772" s="91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5" x14ac:dyDescent="0.3">
      <c r="A773" s="74"/>
      <c r="B773" s="79"/>
      <c r="C773" s="74"/>
      <c r="D773" s="74"/>
      <c r="E773" s="74"/>
      <c r="F773" s="74"/>
      <c r="G773" s="74"/>
      <c r="H773" s="91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5" x14ac:dyDescent="0.3">
      <c r="A774" s="74"/>
      <c r="B774" s="79"/>
      <c r="C774" s="74"/>
      <c r="D774" s="74"/>
      <c r="E774" s="74"/>
      <c r="F774" s="74"/>
      <c r="G774" s="74"/>
      <c r="H774" s="91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5" x14ac:dyDescent="0.3">
      <c r="A775" s="74"/>
      <c r="B775" s="79"/>
      <c r="C775" s="74"/>
      <c r="D775" s="74"/>
      <c r="E775" s="74"/>
      <c r="F775" s="74"/>
      <c r="G775" s="74"/>
      <c r="H775" s="91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5" x14ac:dyDescent="0.3">
      <c r="A776" s="74"/>
      <c r="B776" s="79"/>
      <c r="C776" s="74"/>
      <c r="D776" s="74"/>
      <c r="E776" s="74"/>
      <c r="F776" s="74"/>
      <c r="G776" s="74"/>
      <c r="H776" s="91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5" x14ac:dyDescent="0.3">
      <c r="A777" s="74"/>
      <c r="B777" s="79"/>
      <c r="C777" s="74"/>
      <c r="D777" s="74"/>
      <c r="E777" s="74"/>
      <c r="F777" s="74"/>
      <c r="G777" s="74"/>
      <c r="H777" s="91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5" x14ac:dyDescent="0.3">
      <c r="A778" s="74"/>
      <c r="B778" s="79"/>
      <c r="C778" s="74"/>
      <c r="D778" s="74"/>
      <c r="E778" s="74"/>
      <c r="F778" s="74"/>
      <c r="G778" s="74"/>
      <c r="H778" s="91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5" x14ac:dyDescent="0.3">
      <c r="A779" s="74"/>
      <c r="B779" s="79"/>
      <c r="C779" s="74"/>
      <c r="D779" s="74"/>
      <c r="E779" s="74"/>
      <c r="F779" s="74"/>
      <c r="G779" s="74"/>
      <c r="H779" s="91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5" x14ac:dyDescent="0.3">
      <c r="A780" s="74"/>
      <c r="B780" s="79"/>
      <c r="C780" s="74"/>
      <c r="D780" s="74"/>
      <c r="E780" s="74"/>
      <c r="F780" s="74"/>
      <c r="G780" s="74"/>
      <c r="H780" s="91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5" x14ac:dyDescent="0.3">
      <c r="A781" s="74"/>
      <c r="B781" s="79"/>
      <c r="C781" s="74"/>
      <c r="D781" s="74"/>
      <c r="E781" s="74"/>
      <c r="F781" s="74"/>
      <c r="G781" s="74"/>
      <c r="H781" s="91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5" x14ac:dyDescent="0.3">
      <c r="A782" s="74"/>
      <c r="B782" s="79"/>
      <c r="C782" s="74"/>
      <c r="D782" s="74"/>
      <c r="E782" s="74"/>
      <c r="F782" s="74"/>
      <c r="G782" s="74"/>
      <c r="H782" s="91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5" x14ac:dyDescent="0.3">
      <c r="A783" s="74"/>
      <c r="B783" s="79"/>
      <c r="C783" s="74"/>
      <c r="D783" s="74"/>
      <c r="E783" s="74"/>
      <c r="F783" s="74"/>
      <c r="G783" s="74"/>
      <c r="H783" s="91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5" x14ac:dyDescent="0.3">
      <c r="A784" s="74"/>
      <c r="B784" s="79"/>
      <c r="C784" s="74"/>
      <c r="D784" s="74"/>
      <c r="E784" s="74"/>
      <c r="F784" s="74"/>
      <c r="G784" s="74"/>
      <c r="H784" s="91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5" x14ac:dyDescent="0.3">
      <c r="A785" s="74"/>
      <c r="B785" s="79"/>
      <c r="C785" s="74"/>
      <c r="D785" s="74"/>
      <c r="E785" s="74"/>
      <c r="F785" s="74"/>
      <c r="G785" s="74"/>
      <c r="H785" s="91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5" x14ac:dyDescent="0.3">
      <c r="A786" s="74"/>
      <c r="B786" s="79"/>
      <c r="C786" s="74"/>
      <c r="D786" s="74"/>
      <c r="E786" s="74"/>
      <c r="F786" s="74"/>
      <c r="G786" s="74"/>
      <c r="H786" s="91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5" x14ac:dyDescent="0.3">
      <c r="A787" s="74"/>
      <c r="B787" s="79"/>
      <c r="C787" s="74"/>
      <c r="D787" s="74"/>
      <c r="E787" s="74"/>
      <c r="F787" s="74"/>
      <c r="G787" s="74"/>
      <c r="H787" s="91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5" x14ac:dyDescent="0.3">
      <c r="A788" s="74"/>
      <c r="B788" s="79"/>
      <c r="C788" s="74"/>
      <c r="D788" s="74"/>
      <c r="E788" s="74"/>
      <c r="F788" s="74"/>
      <c r="G788" s="74"/>
      <c r="H788" s="91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5" x14ac:dyDescent="0.3">
      <c r="A789" s="74"/>
      <c r="B789" s="79"/>
      <c r="C789" s="74"/>
      <c r="D789" s="74"/>
      <c r="E789" s="74"/>
      <c r="F789" s="74"/>
      <c r="G789" s="74"/>
      <c r="H789" s="91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5" x14ac:dyDescent="0.3">
      <c r="A790" s="74"/>
      <c r="B790" s="79"/>
      <c r="C790" s="74"/>
      <c r="D790" s="74"/>
      <c r="E790" s="74"/>
      <c r="F790" s="74"/>
      <c r="G790" s="74"/>
      <c r="H790" s="91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5" x14ac:dyDescent="0.3">
      <c r="A791" s="74"/>
      <c r="B791" s="79"/>
      <c r="C791" s="74"/>
      <c r="D791" s="74"/>
      <c r="E791" s="74"/>
      <c r="F791" s="74"/>
      <c r="G791" s="74"/>
      <c r="H791" s="91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5" x14ac:dyDescent="0.3">
      <c r="A792" s="74"/>
      <c r="B792" s="79"/>
      <c r="C792" s="74"/>
      <c r="D792" s="74"/>
      <c r="E792" s="74"/>
      <c r="F792" s="74"/>
      <c r="G792" s="74"/>
      <c r="H792" s="91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5" x14ac:dyDescent="0.3">
      <c r="A793" s="74"/>
      <c r="B793" s="79"/>
      <c r="C793" s="74"/>
      <c r="D793" s="74"/>
      <c r="E793" s="74"/>
      <c r="F793" s="74"/>
      <c r="G793" s="74"/>
      <c r="H793" s="91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5" x14ac:dyDescent="0.3">
      <c r="A794" s="74"/>
      <c r="B794" s="79"/>
      <c r="C794" s="74"/>
      <c r="D794" s="74"/>
      <c r="E794" s="74"/>
      <c r="F794" s="74"/>
      <c r="G794" s="74"/>
      <c r="H794" s="91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5" x14ac:dyDescent="0.3">
      <c r="A795" s="74"/>
      <c r="B795" s="79"/>
      <c r="C795" s="74"/>
      <c r="D795" s="74"/>
      <c r="E795" s="74"/>
      <c r="F795" s="74"/>
      <c r="G795" s="74"/>
      <c r="H795" s="91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5" x14ac:dyDescent="0.3">
      <c r="A796" s="74"/>
      <c r="B796" s="79"/>
      <c r="C796" s="74"/>
      <c r="D796" s="74"/>
      <c r="E796" s="74"/>
      <c r="F796" s="74"/>
      <c r="G796" s="74"/>
      <c r="H796" s="91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5" x14ac:dyDescent="0.3">
      <c r="A797" s="74"/>
      <c r="B797" s="79"/>
      <c r="C797" s="74"/>
      <c r="D797" s="74"/>
      <c r="E797" s="74"/>
      <c r="F797" s="74"/>
      <c r="G797" s="74"/>
      <c r="H797" s="91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5" x14ac:dyDescent="0.3">
      <c r="A798" s="74"/>
      <c r="B798" s="79"/>
      <c r="C798" s="74"/>
      <c r="D798" s="74"/>
      <c r="E798" s="74"/>
      <c r="F798" s="74"/>
      <c r="G798" s="74"/>
      <c r="H798" s="91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5" x14ac:dyDescent="0.3">
      <c r="A799" s="74"/>
      <c r="B799" s="79"/>
      <c r="C799" s="74"/>
      <c r="D799" s="74"/>
      <c r="E799" s="74"/>
      <c r="F799" s="74"/>
      <c r="G799" s="74"/>
      <c r="H799" s="91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5" x14ac:dyDescent="0.3">
      <c r="A800" s="74"/>
      <c r="B800" s="79"/>
      <c r="C800" s="74"/>
      <c r="D800" s="74"/>
      <c r="E800" s="74"/>
      <c r="F800" s="74"/>
      <c r="G800" s="74"/>
      <c r="H800" s="91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5" x14ac:dyDescent="0.3">
      <c r="A801" s="74"/>
      <c r="B801" s="79"/>
      <c r="C801" s="74"/>
      <c r="D801" s="74"/>
      <c r="E801" s="74"/>
      <c r="F801" s="74"/>
      <c r="G801" s="74"/>
      <c r="H801" s="91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5" x14ac:dyDescent="0.3">
      <c r="A802" s="74"/>
      <c r="B802" s="79"/>
      <c r="C802" s="74"/>
      <c r="D802" s="74"/>
      <c r="E802" s="74"/>
      <c r="F802" s="74"/>
      <c r="G802" s="74"/>
      <c r="H802" s="91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5" x14ac:dyDescent="0.3">
      <c r="A803" s="74"/>
      <c r="B803" s="79"/>
      <c r="C803" s="74"/>
      <c r="D803" s="74"/>
      <c r="E803" s="74"/>
      <c r="F803" s="74"/>
      <c r="G803" s="74"/>
      <c r="H803" s="91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5" x14ac:dyDescent="0.3">
      <c r="A804" s="74"/>
      <c r="B804" s="79"/>
      <c r="C804" s="74"/>
      <c r="D804" s="74"/>
      <c r="E804" s="74"/>
      <c r="F804" s="74"/>
      <c r="G804" s="74"/>
      <c r="H804" s="91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5" x14ac:dyDescent="0.3">
      <c r="A805" s="74"/>
      <c r="B805" s="79"/>
      <c r="C805" s="74"/>
      <c r="D805" s="74"/>
      <c r="E805" s="74"/>
      <c r="F805" s="74"/>
      <c r="G805" s="74"/>
      <c r="H805" s="91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5" x14ac:dyDescent="0.3">
      <c r="A806" s="74"/>
      <c r="B806" s="79"/>
      <c r="C806" s="74"/>
      <c r="D806" s="74"/>
      <c r="E806" s="74"/>
      <c r="F806" s="74"/>
      <c r="G806" s="74"/>
      <c r="H806" s="91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5" x14ac:dyDescent="0.3">
      <c r="A807" s="74"/>
      <c r="B807" s="79"/>
      <c r="C807" s="74"/>
      <c r="D807" s="74"/>
      <c r="E807" s="74"/>
      <c r="F807" s="74"/>
      <c r="G807" s="74"/>
      <c r="H807" s="91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5" x14ac:dyDescent="0.3">
      <c r="A808" s="74"/>
      <c r="B808" s="79"/>
      <c r="C808" s="74"/>
      <c r="D808" s="74"/>
      <c r="E808" s="74"/>
      <c r="F808" s="74"/>
      <c r="G808" s="74"/>
      <c r="H808" s="91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5" x14ac:dyDescent="0.3">
      <c r="A809" s="74"/>
      <c r="B809" s="79"/>
      <c r="C809" s="74"/>
      <c r="D809" s="74"/>
      <c r="E809" s="74"/>
      <c r="F809" s="74"/>
      <c r="G809" s="74"/>
      <c r="H809" s="91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5" x14ac:dyDescent="0.3">
      <c r="A810" s="74"/>
      <c r="B810" s="79"/>
      <c r="C810" s="74"/>
      <c r="D810" s="74"/>
      <c r="E810" s="74"/>
      <c r="F810" s="74"/>
      <c r="G810" s="74"/>
      <c r="H810" s="91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5" x14ac:dyDescent="0.3">
      <c r="A811" s="74"/>
      <c r="B811" s="79"/>
      <c r="C811" s="74"/>
      <c r="D811" s="74"/>
      <c r="E811" s="74"/>
      <c r="F811" s="74"/>
      <c r="G811" s="74"/>
      <c r="H811" s="91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5" x14ac:dyDescent="0.3">
      <c r="A812" s="74"/>
      <c r="B812" s="79"/>
      <c r="C812" s="74"/>
      <c r="D812" s="74"/>
      <c r="E812" s="74"/>
      <c r="F812" s="74"/>
      <c r="G812" s="74"/>
      <c r="H812" s="91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5" x14ac:dyDescent="0.3">
      <c r="A813" s="74"/>
      <c r="B813" s="79"/>
      <c r="C813" s="74"/>
      <c r="D813" s="74"/>
      <c r="E813" s="74"/>
      <c r="F813" s="74"/>
      <c r="G813" s="74"/>
      <c r="H813" s="91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5" x14ac:dyDescent="0.3">
      <c r="A814" s="74"/>
      <c r="B814" s="79"/>
      <c r="C814" s="74"/>
      <c r="D814" s="74"/>
      <c r="E814" s="74"/>
      <c r="F814" s="74"/>
      <c r="G814" s="74"/>
      <c r="H814" s="91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5" x14ac:dyDescent="0.3">
      <c r="A815" s="74"/>
      <c r="B815" s="79"/>
      <c r="C815" s="74"/>
      <c r="D815" s="74"/>
      <c r="E815" s="74"/>
      <c r="F815" s="74"/>
      <c r="G815" s="74"/>
      <c r="H815" s="91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5" x14ac:dyDescent="0.3">
      <c r="A816" s="74"/>
      <c r="B816" s="79"/>
      <c r="C816" s="74"/>
      <c r="D816" s="74"/>
      <c r="E816" s="74"/>
      <c r="F816" s="74"/>
      <c r="G816" s="74"/>
      <c r="H816" s="91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5" x14ac:dyDescent="0.3">
      <c r="A817" s="74"/>
      <c r="B817" s="79"/>
      <c r="C817" s="74"/>
      <c r="D817" s="74"/>
      <c r="E817" s="74"/>
      <c r="F817" s="74"/>
      <c r="G817" s="74"/>
      <c r="H817" s="91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5" x14ac:dyDescent="0.3">
      <c r="A818" s="74"/>
      <c r="B818" s="79"/>
      <c r="C818" s="74"/>
      <c r="D818" s="74"/>
      <c r="E818" s="74"/>
      <c r="F818" s="74"/>
      <c r="G818" s="74"/>
      <c r="H818" s="91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5" x14ac:dyDescent="0.3">
      <c r="A819" s="74"/>
      <c r="B819" s="79"/>
      <c r="C819" s="74"/>
      <c r="D819" s="74"/>
      <c r="E819" s="74"/>
      <c r="F819" s="74"/>
      <c r="G819" s="74"/>
      <c r="H819" s="91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5" x14ac:dyDescent="0.3">
      <c r="A820" s="74"/>
      <c r="B820" s="79"/>
      <c r="C820" s="74"/>
      <c r="D820" s="74"/>
      <c r="E820" s="74"/>
      <c r="F820" s="74"/>
      <c r="G820" s="74"/>
      <c r="H820" s="91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5" x14ac:dyDescent="0.3">
      <c r="A821" s="74"/>
      <c r="B821" s="79"/>
      <c r="C821" s="74"/>
      <c r="D821" s="74"/>
      <c r="E821" s="74"/>
      <c r="F821" s="74"/>
      <c r="G821" s="74"/>
      <c r="H821" s="91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5" x14ac:dyDescent="0.3">
      <c r="A822" s="74"/>
      <c r="B822" s="79"/>
      <c r="C822" s="74"/>
      <c r="D822" s="74"/>
      <c r="E822" s="74"/>
      <c r="F822" s="74"/>
      <c r="G822" s="74"/>
      <c r="H822" s="91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5" x14ac:dyDescent="0.3">
      <c r="A823" s="74"/>
      <c r="B823" s="79"/>
      <c r="C823" s="74"/>
      <c r="D823" s="74"/>
      <c r="E823" s="74"/>
      <c r="F823" s="74"/>
      <c r="G823" s="74"/>
      <c r="H823" s="91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5" x14ac:dyDescent="0.3">
      <c r="A824" s="74"/>
      <c r="B824" s="79"/>
      <c r="C824" s="74"/>
      <c r="D824" s="74"/>
      <c r="E824" s="74"/>
      <c r="F824" s="74"/>
      <c r="G824" s="74"/>
      <c r="H824" s="91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5" x14ac:dyDescent="0.3">
      <c r="A825" s="74"/>
      <c r="B825" s="79"/>
      <c r="C825" s="74"/>
      <c r="D825" s="74"/>
      <c r="E825" s="74"/>
      <c r="F825" s="74"/>
      <c r="G825" s="74"/>
      <c r="H825" s="91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5" x14ac:dyDescent="0.3">
      <c r="A826" s="74"/>
      <c r="B826" s="79"/>
      <c r="C826" s="74"/>
      <c r="D826" s="74"/>
      <c r="E826" s="74"/>
      <c r="F826" s="74"/>
      <c r="G826" s="74"/>
      <c r="H826" s="91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5" x14ac:dyDescent="0.3">
      <c r="A827" s="74"/>
      <c r="B827" s="79"/>
      <c r="C827" s="74"/>
      <c r="D827" s="74"/>
      <c r="E827" s="74"/>
      <c r="F827" s="74"/>
      <c r="G827" s="74"/>
      <c r="H827" s="91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5" x14ac:dyDescent="0.3">
      <c r="A828" s="74"/>
      <c r="B828" s="79"/>
      <c r="C828" s="74"/>
      <c r="D828" s="74"/>
      <c r="E828" s="74"/>
      <c r="F828" s="74"/>
      <c r="G828" s="74"/>
      <c r="H828" s="91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5" x14ac:dyDescent="0.3">
      <c r="A829" s="74"/>
      <c r="B829" s="79"/>
      <c r="C829" s="74"/>
      <c r="D829" s="74"/>
      <c r="E829" s="74"/>
      <c r="F829" s="74"/>
      <c r="G829" s="74"/>
      <c r="H829" s="91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5" x14ac:dyDescent="0.3">
      <c r="A830" s="74"/>
      <c r="B830" s="79"/>
      <c r="C830" s="74"/>
      <c r="D830" s="74"/>
      <c r="E830" s="74"/>
      <c r="F830" s="74"/>
      <c r="G830" s="74"/>
      <c r="H830" s="91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5" x14ac:dyDescent="0.3">
      <c r="A831" s="74"/>
      <c r="B831" s="79"/>
      <c r="C831" s="74"/>
      <c r="D831" s="74"/>
      <c r="E831" s="74"/>
      <c r="F831" s="74"/>
      <c r="G831" s="74"/>
      <c r="H831" s="91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5" x14ac:dyDescent="0.3">
      <c r="A832" s="74"/>
      <c r="B832" s="79"/>
      <c r="C832" s="74"/>
      <c r="D832" s="74"/>
      <c r="E832" s="74"/>
      <c r="F832" s="74"/>
      <c r="G832" s="74"/>
      <c r="H832" s="91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5" x14ac:dyDescent="0.3">
      <c r="A833" s="74"/>
      <c r="B833" s="79"/>
      <c r="C833" s="74"/>
      <c r="D833" s="74"/>
      <c r="E833" s="74"/>
      <c r="F833" s="74"/>
      <c r="G833" s="74"/>
      <c r="H833" s="91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5" x14ac:dyDescent="0.3">
      <c r="A834" s="74"/>
      <c r="B834" s="79"/>
      <c r="C834" s="74"/>
      <c r="D834" s="74"/>
      <c r="E834" s="74"/>
      <c r="F834" s="74"/>
      <c r="G834" s="74"/>
      <c r="H834" s="91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5" x14ac:dyDescent="0.3">
      <c r="A835" s="74"/>
      <c r="B835" s="79"/>
      <c r="C835" s="74"/>
      <c r="D835" s="74"/>
      <c r="E835" s="74"/>
      <c r="F835" s="74"/>
      <c r="G835" s="74"/>
      <c r="H835" s="91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5" x14ac:dyDescent="0.3">
      <c r="A836" s="74"/>
      <c r="B836" s="79"/>
      <c r="C836" s="74"/>
      <c r="D836" s="74"/>
      <c r="E836" s="74"/>
      <c r="F836" s="74"/>
      <c r="G836" s="74"/>
      <c r="H836" s="91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5" x14ac:dyDescent="0.3">
      <c r="A837" s="74"/>
      <c r="B837" s="79"/>
      <c r="C837" s="74"/>
      <c r="D837" s="74"/>
      <c r="E837" s="74"/>
      <c r="F837" s="74"/>
      <c r="G837" s="74"/>
      <c r="H837" s="91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5" x14ac:dyDescent="0.3">
      <c r="A838" s="74"/>
      <c r="B838" s="79"/>
      <c r="C838" s="74"/>
      <c r="D838" s="74"/>
      <c r="E838" s="74"/>
      <c r="F838" s="74"/>
      <c r="G838" s="74"/>
      <c r="H838" s="91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5" x14ac:dyDescent="0.3">
      <c r="A839" s="74"/>
      <c r="B839" s="79"/>
      <c r="C839" s="74"/>
      <c r="D839" s="74"/>
      <c r="E839" s="74"/>
      <c r="F839" s="74"/>
      <c r="G839" s="74"/>
      <c r="H839" s="91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5" x14ac:dyDescent="0.3">
      <c r="A840" s="74"/>
      <c r="B840" s="79"/>
      <c r="C840" s="74"/>
      <c r="D840" s="74"/>
      <c r="E840" s="74"/>
      <c r="F840" s="74"/>
      <c r="G840" s="74"/>
      <c r="H840" s="91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5" x14ac:dyDescent="0.3">
      <c r="A841" s="74"/>
      <c r="B841" s="79"/>
      <c r="C841" s="74"/>
      <c r="D841" s="74"/>
      <c r="E841" s="74"/>
      <c r="F841" s="74"/>
      <c r="G841" s="74"/>
      <c r="H841" s="91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5" x14ac:dyDescent="0.3">
      <c r="A842" s="74"/>
      <c r="B842" s="79"/>
      <c r="C842" s="74"/>
      <c r="D842" s="74"/>
      <c r="E842" s="74"/>
      <c r="F842" s="74"/>
      <c r="G842" s="74"/>
      <c r="H842" s="91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5" x14ac:dyDescent="0.3">
      <c r="A843" s="74"/>
      <c r="B843" s="79"/>
      <c r="C843" s="74"/>
      <c r="D843" s="74"/>
      <c r="E843" s="74"/>
      <c r="F843" s="74"/>
      <c r="G843" s="74"/>
      <c r="H843" s="91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5" x14ac:dyDescent="0.3">
      <c r="A844" s="74"/>
      <c r="B844" s="79"/>
      <c r="C844" s="74"/>
      <c r="D844" s="74"/>
      <c r="E844" s="74"/>
      <c r="F844" s="74"/>
      <c r="G844" s="74"/>
      <c r="H844" s="91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5" x14ac:dyDescent="0.3">
      <c r="A845" s="74"/>
      <c r="B845" s="79"/>
      <c r="C845" s="74"/>
      <c r="D845" s="74"/>
      <c r="E845" s="74"/>
      <c r="F845" s="74"/>
      <c r="G845" s="74"/>
      <c r="H845" s="91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5" x14ac:dyDescent="0.3">
      <c r="A846" s="74"/>
      <c r="B846" s="79"/>
      <c r="C846" s="74"/>
      <c r="D846" s="74"/>
      <c r="E846" s="74"/>
      <c r="F846" s="74"/>
      <c r="G846" s="74"/>
      <c r="H846" s="91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5" x14ac:dyDescent="0.3">
      <c r="A847" s="74"/>
      <c r="B847" s="79"/>
      <c r="C847" s="74"/>
      <c r="D847" s="74"/>
      <c r="E847" s="74"/>
      <c r="F847" s="74"/>
      <c r="G847" s="74"/>
      <c r="H847" s="91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5" x14ac:dyDescent="0.3">
      <c r="A848" s="74"/>
      <c r="B848" s="79"/>
      <c r="C848" s="74"/>
      <c r="D848" s="74"/>
      <c r="E848" s="74"/>
      <c r="F848" s="74"/>
      <c r="G848" s="74"/>
      <c r="H848" s="91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5" x14ac:dyDescent="0.3">
      <c r="A849" s="74"/>
      <c r="B849" s="79"/>
      <c r="C849" s="74"/>
      <c r="D849" s="74"/>
      <c r="E849" s="74"/>
      <c r="F849" s="74"/>
      <c r="G849" s="74"/>
      <c r="H849" s="91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5" x14ac:dyDescent="0.3">
      <c r="A850" s="74"/>
      <c r="B850" s="79"/>
      <c r="C850" s="74"/>
      <c r="D850" s="74"/>
      <c r="E850" s="74"/>
      <c r="F850" s="74"/>
      <c r="G850" s="74"/>
      <c r="H850" s="91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5" x14ac:dyDescent="0.3">
      <c r="A851" s="74"/>
      <c r="B851" s="79"/>
      <c r="C851" s="74"/>
      <c r="D851" s="74"/>
      <c r="E851" s="74"/>
      <c r="F851" s="74"/>
      <c r="G851" s="74"/>
      <c r="H851" s="91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5" x14ac:dyDescent="0.3">
      <c r="A852" s="74"/>
      <c r="B852" s="79"/>
      <c r="C852" s="74"/>
      <c r="D852" s="74"/>
      <c r="E852" s="74"/>
      <c r="F852" s="74"/>
      <c r="G852" s="74"/>
      <c r="H852" s="91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5" x14ac:dyDescent="0.3">
      <c r="A853" s="74"/>
      <c r="B853" s="79"/>
      <c r="C853" s="74"/>
      <c r="D853" s="74"/>
      <c r="E853" s="74"/>
      <c r="F853" s="74"/>
      <c r="G853" s="74"/>
      <c r="H853" s="91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5" x14ac:dyDescent="0.3">
      <c r="A854" s="74"/>
      <c r="B854" s="79"/>
      <c r="C854" s="74"/>
      <c r="D854" s="74"/>
      <c r="E854" s="74"/>
      <c r="F854" s="74"/>
      <c r="G854" s="74"/>
      <c r="H854" s="91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5" x14ac:dyDescent="0.3">
      <c r="A855" s="74"/>
      <c r="B855" s="79"/>
      <c r="C855" s="74"/>
      <c r="D855" s="74"/>
      <c r="E855" s="74"/>
      <c r="F855" s="74"/>
      <c r="G855" s="74"/>
      <c r="H855" s="91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5" x14ac:dyDescent="0.3">
      <c r="A856" s="74"/>
      <c r="B856" s="79"/>
      <c r="C856" s="74"/>
      <c r="D856" s="74"/>
      <c r="E856" s="74"/>
      <c r="F856" s="74"/>
      <c r="G856" s="74"/>
      <c r="H856" s="91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5" x14ac:dyDescent="0.3">
      <c r="A857" s="74"/>
      <c r="B857" s="79"/>
      <c r="C857" s="74"/>
      <c r="D857" s="74"/>
      <c r="E857" s="74"/>
      <c r="F857" s="74"/>
      <c r="G857" s="74"/>
      <c r="H857" s="91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5" x14ac:dyDescent="0.3">
      <c r="A858" s="74"/>
      <c r="B858" s="79"/>
      <c r="C858" s="74"/>
      <c r="D858" s="74"/>
      <c r="E858" s="74"/>
      <c r="F858" s="74"/>
      <c r="G858" s="74"/>
      <c r="H858" s="91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5" x14ac:dyDescent="0.3">
      <c r="A859" s="74"/>
      <c r="B859" s="79"/>
      <c r="C859" s="74"/>
      <c r="D859" s="74"/>
      <c r="E859" s="74"/>
      <c r="F859" s="74"/>
      <c r="G859" s="74"/>
      <c r="H859" s="91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5" x14ac:dyDescent="0.3">
      <c r="A860" s="74"/>
      <c r="B860" s="79"/>
      <c r="C860" s="74"/>
      <c r="D860" s="74"/>
      <c r="E860" s="74"/>
      <c r="F860" s="74"/>
      <c r="G860" s="74"/>
      <c r="H860" s="91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5" x14ac:dyDescent="0.3">
      <c r="A861" s="74"/>
      <c r="B861" s="79"/>
      <c r="C861" s="74"/>
      <c r="D861" s="74"/>
      <c r="E861" s="74"/>
      <c r="F861" s="74"/>
      <c r="G861" s="74"/>
      <c r="H861" s="91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5" x14ac:dyDescent="0.3">
      <c r="A862" s="74"/>
      <c r="B862" s="79"/>
      <c r="C862" s="74"/>
      <c r="D862" s="74"/>
      <c r="E862" s="74"/>
      <c r="F862" s="74"/>
      <c r="G862" s="74"/>
      <c r="H862" s="91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5" x14ac:dyDescent="0.3">
      <c r="A863" s="74"/>
      <c r="B863" s="79"/>
      <c r="C863" s="74"/>
      <c r="D863" s="74"/>
      <c r="E863" s="74"/>
      <c r="F863" s="74"/>
      <c r="G863" s="74"/>
      <c r="H863" s="91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5" x14ac:dyDescent="0.3">
      <c r="A864" s="74"/>
      <c r="B864" s="79"/>
      <c r="C864" s="74"/>
      <c r="D864" s="74"/>
      <c r="E864" s="74"/>
      <c r="F864" s="74"/>
      <c r="G864" s="74"/>
      <c r="H864" s="91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5" x14ac:dyDescent="0.3">
      <c r="A865" s="74"/>
      <c r="B865" s="79"/>
      <c r="C865" s="74"/>
      <c r="D865" s="74"/>
      <c r="E865" s="74"/>
      <c r="F865" s="74"/>
      <c r="G865" s="74"/>
      <c r="H865" s="91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5" x14ac:dyDescent="0.3">
      <c r="A866" s="74"/>
      <c r="B866" s="79"/>
      <c r="C866" s="74"/>
      <c r="D866" s="74"/>
      <c r="E866" s="74"/>
      <c r="F866" s="74"/>
      <c r="G866" s="74"/>
      <c r="H866" s="91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5" x14ac:dyDescent="0.3">
      <c r="A867" s="74"/>
      <c r="B867" s="79"/>
      <c r="C867" s="74"/>
      <c r="D867" s="74"/>
      <c r="E867" s="74"/>
      <c r="F867" s="74"/>
      <c r="G867" s="74"/>
      <c r="H867" s="91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5" x14ac:dyDescent="0.3">
      <c r="A868" s="74"/>
      <c r="B868" s="79"/>
      <c r="C868" s="74"/>
      <c r="D868" s="74"/>
      <c r="E868" s="74"/>
      <c r="F868" s="74"/>
      <c r="G868" s="74"/>
      <c r="H868" s="91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5" x14ac:dyDescent="0.3">
      <c r="A869" s="74"/>
      <c r="B869" s="79"/>
      <c r="C869" s="74"/>
      <c r="D869" s="74"/>
      <c r="E869" s="74"/>
      <c r="F869" s="74"/>
      <c r="G869" s="74"/>
      <c r="H869" s="91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5" x14ac:dyDescent="0.3">
      <c r="A870" s="74"/>
      <c r="B870" s="79"/>
      <c r="C870" s="74"/>
      <c r="D870" s="74"/>
      <c r="E870" s="74"/>
      <c r="F870" s="74"/>
      <c r="G870" s="74"/>
      <c r="H870" s="91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5" x14ac:dyDescent="0.3">
      <c r="A871" s="74"/>
      <c r="B871" s="79"/>
      <c r="C871" s="74"/>
      <c r="D871" s="74"/>
      <c r="E871" s="74"/>
      <c r="F871" s="74"/>
      <c r="G871" s="74"/>
      <c r="H871" s="91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5" x14ac:dyDescent="0.3">
      <c r="A872" s="74"/>
      <c r="B872" s="79"/>
      <c r="C872" s="74"/>
      <c r="D872" s="74"/>
      <c r="E872" s="74"/>
      <c r="F872" s="74"/>
      <c r="G872" s="74"/>
      <c r="H872" s="91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5" x14ac:dyDescent="0.3">
      <c r="A873" s="74"/>
      <c r="B873" s="79"/>
      <c r="C873" s="74"/>
      <c r="D873" s="74"/>
      <c r="E873" s="74"/>
      <c r="F873" s="74"/>
      <c r="G873" s="74"/>
      <c r="H873" s="91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5" x14ac:dyDescent="0.3">
      <c r="A874" s="74"/>
      <c r="B874" s="79"/>
      <c r="C874" s="74"/>
      <c r="D874" s="74"/>
      <c r="E874" s="74"/>
      <c r="F874" s="74"/>
      <c r="G874" s="74"/>
      <c r="H874" s="91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5" x14ac:dyDescent="0.3">
      <c r="A875" s="74"/>
      <c r="B875" s="79"/>
      <c r="C875" s="74"/>
      <c r="D875" s="74"/>
      <c r="E875" s="74"/>
      <c r="F875" s="74"/>
      <c r="G875" s="74"/>
      <c r="H875" s="91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5" x14ac:dyDescent="0.3">
      <c r="A876" s="74"/>
      <c r="B876" s="79"/>
      <c r="C876" s="74"/>
      <c r="D876" s="74"/>
      <c r="E876" s="74"/>
      <c r="F876" s="74"/>
      <c r="G876" s="74"/>
      <c r="H876" s="91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5" x14ac:dyDescent="0.3">
      <c r="A877" s="74"/>
      <c r="B877" s="79"/>
      <c r="C877" s="74"/>
      <c r="D877" s="74"/>
      <c r="E877" s="74"/>
      <c r="F877" s="74"/>
      <c r="G877" s="74"/>
      <c r="H877" s="91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5" x14ac:dyDescent="0.3">
      <c r="A878" s="74"/>
      <c r="B878" s="79"/>
      <c r="C878" s="74"/>
      <c r="D878" s="74"/>
      <c r="E878" s="74"/>
      <c r="F878" s="74"/>
      <c r="G878" s="74"/>
      <c r="H878" s="91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5" x14ac:dyDescent="0.3">
      <c r="A879" s="74"/>
      <c r="B879" s="79"/>
      <c r="C879" s="74"/>
      <c r="D879" s="74"/>
      <c r="E879" s="74"/>
      <c r="F879" s="74"/>
      <c r="G879" s="74"/>
      <c r="H879" s="91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5" x14ac:dyDescent="0.3">
      <c r="A880" s="74"/>
      <c r="B880" s="79"/>
      <c r="C880" s="74"/>
      <c r="D880" s="74"/>
      <c r="E880" s="74"/>
      <c r="F880" s="74"/>
      <c r="G880" s="74"/>
      <c r="H880" s="91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5" x14ac:dyDescent="0.3">
      <c r="A881" s="74"/>
      <c r="B881" s="79"/>
      <c r="C881" s="74"/>
      <c r="D881" s="74"/>
      <c r="E881" s="74"/>
      <c r="F881" s="74"/>
      <c r="G881" s="74"/>
      <c r="H881" s="91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5" x14ac:dyDescent="0.3">
      <c r="A882" s="74"/>
      <c r="B882" s="79"/>
      <c r="C882" s="74"/>
      <c r="D882" s="74"/>
      <c r="E882" s="74"/>
      <c r="F882" s="74"/>
      <c r="G882" s="74"/>
      <c r="H882" s="91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5" x14ac:dyDescent="0.3">
      <c r="A883" s="74"/>
      <c r="B883" s="79"/>
      <c r="C883" s="74"/>
      <c r="D883" s="74"/>
      <c r="E883" s="74"/>
      <c r="F883" s="74"/>
      <c r="G883" s="74"/>
      <c r="H883" s="91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5" x14ac:dyDescent="0.3">
      <c r="A884" s="74"/>
      <c r="B884" s="79"/>
      <c r="C884" s="74"/>
      <c r="D884" s="74"/>
      <c r="E884" s="74"/>
      <c r="F884" s="74"/>
      <c r="G884" s="74"/>
      <c r="H884" s="91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5" x14ac:dyDescent="0.3">
      <c r="A885" s="74"/>
      <c r="B885" s="79"/>
      <c r="C885" s="74"/>
      <c r="D885" s="74"/>
      <c r="E885" s="74"/>
      <c r="F885" s="74"/>
      <c r="G885" s="74"/>
      <c r="H885" s="91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5" x14ac:dyDescent="0.3">
      <c r="A886" s="74"/>
      <c r="B886" s="79"/>
      <c r="C886" s="74"/>
      <c r="D886" s="74"/>
      <c r="E886" s="74"/>
      <c r="F886" s="74"/>
      <c r="G886" s="74"/>
      <c r="H886" s="91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5" x14ac:dyDescent="0.3">
      <c r="A887" s="74"/>
      <c r="B887" s="79"/>
      <c r="C887" s="74"/>
      <c r="D887" s="74"/>
      <c r="E887" s="74"/>
      <c r="F887" s="74"/>
      <c r="G887" s="74"/>
      <c r="H887" s="91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5" x14ac:dyDescent="0.3">
      <c r="A888" s="74"/>
      <c r="B888" s="79"/>
      <c r="C888" s="74"/>
      <c r="D888" s="74"/>
      <c r="E888" s="74"/>
      <c r="F888" s="74"/>
      <c r="G888" s="74"/>
      <c r="H888" s="91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5" x14ac:dyDescent="0.3">
      <c r="A889" s="74"/>
      <c r="B889" s="79"/>
      <c r="C889" s="74"/>
      <c r="D889" s="74"/>
      <c r="E889" s="74"/>
      <c r="F889" s="74"/>
      <c r="G889" s="74"/>
      <c r="H889" s="91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5" x14ac:dyDescent="0.3">
      <c r="A890" s="74"/>
      <c r="B890" s="79"/>
      <c r="C890" s="74"/>
      <c r="D890" s="74"/>
      <c r="E890" s="74"/>
      <c r="F890" s="74"/>
      <c r="G890" s="74"/>
      <c r="H890" s="91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5" x14ac:dyDescent="0.3">
      <c r="A891" s="74"/>
      <c r="B891" s="79"/>
      <c r="C891" s="74"/>
      <c r="D891" s="74"/>
      <c r="E891" s="74"/>
      <c r="F891" s="74"/>
      <c r="G891" s="74"/>
      <c r="H891" s="91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5" x14ac:dyDescent="0.3">
      <c r="A892" s="74"/>
      <c r="B892" s="79"/>
      <c r="C892" s="74"/>
      <c r="D892" s="74"/>
      <c r="E892" s="74"/>
      <c r="F892" s="74"/>
      <c r="G892" s="74"/>
      <c r="H892" s="91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5" x14ac:dyDescent="0.3">
      <c r="A893" s="74"/>
      <c r="B893" s="79"/>
      <c r="C893" s="74"/>
      <c r="D893" s="74"/>
      <c r="E893" s="74"/>
      <c r="F893" s="74"/>
      <c r="G893" s="74"/>
      <c r="H893" s="91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5" x14ac:dyDescent="0.3">
      <c r="A894" s="74"/>
      <c r="B894" s="79"/>
      <c r="C894" s="74"/>
      <c r="D894" s="74"/>
      <c r="E894" s="74"/>
      <c r="F894" s="74"/>
      <c r="G894" s="74"/>
      <c r="H894" s="91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5" x14ac:dyDescent="0.3">
      <c r="A895" s="74"/>
      <c r="B895" s="79"/>
      <c r="C895" s="74"/>
      <c r="D895" s="74"/>
      <c r="E895" s="74"/>
      <c r="F895" s="74"/>
      <c r="G895" s="74"/>
      <c r="H895" s="91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5" x14ac:dyDescent="0.3">
      <c r="A896" s="74"/>
      <c r="B896" s="79"/>
      <c r="C896" s="74"/>
      <c r="D896" s="74"/>
      <c r="E896" s="74"/>
      <c r="F896" s="74"/>
      <c r="G896" s="74"/>
      <c r="H896" s="91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5" x14ac:dyDescent="0.3">
      <c r="A897" s="74"/>
      <c r="B897" s="79"/>
      <c r="C897" s="74"/>
      <c r="D897" s="74"/>
      <c r="E897" s="74"/>
      <c r="F897" s="74"/>
      <c r="G897" s="74"/>
      <c r="H897" s="91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5" x14ac:dyDescent="0.3">
      <c r="A898" s="74"/>
      <c r="B898" s="79"/>
      <c r="C898" s="74"/>
      <c r="D898" s="74"/>
      <c r="E898" s="74"/>
      <c r="F898" s="74"/>
      <c r="G898" s="74"/>
      <c r="H898" s="91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5" x14ac:dyDescent="0.3">
      <c r="A899" s="74"/>
      <c r="B899" s="79"/>
      <c r="C899" s="74"/>
      <c r="D899" s="74"/>
      <c r="E899" s="74"/>
      <c r="F899" s="74"/>
      <c r="G899" s="74"/>
      <c r="H899" s="91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5" x14ac:dyDescent="0.3">
      <c r="A900" s="74"/>
      <c r="B900" s="79"/>
      <c r="C900" s="74"/>
      <c r="D900" s="74"/>
      <c r="E900" s="74"/>
      <c r="F900" s="74"/>
      <c r="G900" s="74"/>
      <c r="H900" s="91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5" x14ac:dyDescent="0.3">
      <c r="A901" s="74"/>
      <c r="B901" s="79"/>
      <c r="C901" s="74"/>
      <c r="D901" s="74"/>
      <c r="E901" s="74"/>
      <c r="F901" s="74"/>
      <c r="G901" s="74"/>
      <c r="H901" s="91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5" x14ac:dyDescent="0.3">
      <c r="A902" s="74"/>
      <c r="B902" s="79"/>
      <c r="C902" s="74"/>
      <c r="D902" s="74"/>
      <c r="E902" s="74"/>
      <c r="F902" s="74"/>
      <c r="G902" s="74"/>
      <c r="H902" s="91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5" x14ac:dyDescent="0.3">
      <c r="A903" s="74"/>
      <c r="B903" s="79"/>
      <c r="C903" s="74"/>
      <c r="D903" s="74"/>
      <c r="E903" s="74"/>
      <c r="F903" s="74"/>
      <c r="G903" s="74"/>
      <c r="H903" s="91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5" x14ac:dyDescent="0.3">
      <c r="A904" s="74"/>
      <c r="B904" s="79"/>
      <c r="C904" s="74"/>
      <c r="D904" s="74"/>
      <c r="E904" s="74"/>
      <c r="F904" s="74"/>
      <c r="G904" s="74"/>
      <c r="H904" s="91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5" x14ac:dyDescent="0.3">
      <c r="A905" s="74"/>
      <c r="B905" s="79"/>
      <c r="C905" s="74"/>
      <c r="D905" s="74"/>
      <c r="E905" s="74"/>
      <c r="F905" s="74"/>
      <c r="G905" s="74"/>
      <c r="H905" s="91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5" x14ac:dyDescent="0.3">
      <c r="A906" s="74"/>
      <c r="B906" s="79"/>
      <c r="C906" s="74"/>
      <c r="D906" s="74"/>
      <c r="E906" s="74"/>
      <c r="F906" s="74"/>
      <c r="G906" s="74"/>
      <c r="H906" s="91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5" x14ac:dyDescent="0.3">
      <c r="A907" s="74"/>
      <c r="B907" s="79"/>
      <c r="C907" s="74"/>
      <c r="D907" s="74"/>
      <c r="E907" s="74"/>
      <c r="F907" s="74"/>
      <c r="G907" s="74"/>
      <c r="H907" s="91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5" x14ac:dyDescent="0.3">
      <c r="A908" s="74"/>
      <c r="B908" s="79"/>
      <c r="C908" s="74"/>
      <c r="D908" s="74"/>
      <c r="E908" s="74"/>
      <c r="F908" s="74"/>
      <c r="G908" s="74"/>
      <c r="H908" s="91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5" x14ac:dyDescent="0.3">
      <c r="A909" s="74"/>
      <c r="B909" s="79"/>
      <c r="C909" s="74"/>
      <c r="D909" s="74"/>
      <c r="E909" s="74"/>
      <c r="F909" s="74"/>
      <c r="G909" s="74"/>
      <c r="H909" s="91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5" x14ac:dyDescent="0.3">
      <c r="A910" s="74"/>
      <c r="B910" s="79"/>
      <c r="C910" s="74"/>
      <c r="D910" s="74"/>
      <c r="E910" s="74"/>
      <c r="F910" s="74"/>
      <c r="G910" s="74"/>
      <c r="H910" s="91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5" x14ac:dyDescent="0.3">
      <c r="A911" s="74"/>
      <c r="B911" s="79"/>
      <c r="C911" s="74"/>
      <c r="D911" s="74"/>
      <c r="E911" s="74"/>
      <c r="F911" s="74"/>
      <c r="G911" s="74"/>
      <c r="H911" s="91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5" x14ac:dyDescent="0.3">
      <c r="A912" s="74"/>
      <c r="B912" s="79"/>
      <c r="C912" s="74"/>
      <c r="D912" s="74"/>
      <c r="E912" s="74"/>
      <c r="F912" s="74"/>
      <c r="G912" s="74"/>
      <c r="H912" s="91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5" x14ac:dyDescent="0.3">
      <c r="A913" s="74"/>
      <c r="B913" s="79"/>
      <c r="C913" s="74"/>
      <c r="D913" s="74"/>
      <c r="E913" s="74"/>
      <c r="F913" s="74"/>
      <c r="G913" s="74"/>
      <c r="H913" s="91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5" x14ac:dyDescent="0.3">
      <c r="A914" s="74"/>
      <c r="B914" s="79"/>
      <c r="C914" s="74"/>
      <c r="D914" s="74"/>
      <c r="E914" s="74"/>
      <c r="F914" s="74"/>
      <c r="G914" s="74"/>
      <c r="H914" s="91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5" x14ac:dyDescent="0.3">
      <c r="A915" s="74"/>
      <c r="B915" s="79"/>
      <c r="C915" s="74"/>
      <c r="D915" s="74"/>
      <c r="E915" s="74"/>
      <c r="F915" s="74"/>
      <c r="G915" s="74"/>
      <c r="H915" s="91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5" x14ac:dyDescent="0.3">
      <c r="A916" s="74"/>
      <c r="B916" s="79"/>
      <c r="C916" s="74"/>
      <c r="D916" s="74"/>
      <c r="E916" s="74"/>
      <c r="F916" s="74"/>
      <c r="G916" s="74"/>
      <c r="H916" s="91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5" x14ac:dyDescent="0.3">
      <c r="A917" s="74"/>
      <c r="B917" s="79"/>
      <c r="C917" s="74"/>
      <c r="D917" s="74"/>
      <c r="E917" s="74"/>
      <c r="F917" s="74"/>
      <c r="G917" s="74"/>
      <c r="H917" s="91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5" x14ac:dyDescent="0.3">
      <c r="A918" s="74"/>
      <c r="B918" s="79"/>
      <c r="C918" s="74"/>
      <c r="D918" s="74"/>
      <c r="E918" s="74"/>
      <c r="F918" s="74"/>
      <c r="G918" s="74"/>
      <c r="H918" s="91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5" x14ac:dyDescent="0.3">
      <c r="A919" s="74"/>
      <c r="B919" s="79"/>
      <c r="C919" s="74"/>
      <c r="D919" s="74"/>
      <c r="E919" s="74"/>
      <c r="F919" s="74"/>
      <c r="G919" s="74"/>
      <c r="H919" s="91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5" x14ac:dyDescent="0.3">
      <c r="A920" s="74"/>
      <c r="B920" s="79"/>
      <c r="C920" s="74"/>
      <c r="D920" s="74"/>
      <c r="E920" s="74"/>
      <c r="F920" s="74"/>
      <c r="G920" s="74"/>
      <c r="H920" s="91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5" x14ac:dyDescent="0.3">
      <c r="A921" s="74"/>
      <c r="B921" s="79"/>
      <c r="C921" s="74"/>
      <c r="D921" s="74"/>
      <c r="E921" s="74"/>
      <c r="F921" s="74"/>
      <c r="G921" s="74"/>
      <c r="H921" s="91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5" x14ac:dyDescent="0.3">
      <c r="A922" s="74"/>
      <c r="B922" s="79"/>
      <c r="C922" s="74"/>
      <c r="D922" s="74"/>
      <c r="E922" s="74"/>
      <c r="F922" s="74"/>
      <c r="G922" s="74"/>
      <c r="H922" s="91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5" x14ac:dyDescent="0.3">
      <c r="A923" s="74"/>
      <c r="B923" s="79"/>
      <c r="C923" s="74"/>
      <c r="D923" s="74"/>
      <c r="E923" s="74"/>
      <c r="F923" s="74"/>
      <c r="G923" s="74"/>
      <c r="H923" s="91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5" x14ac:dyDescent="0.3">
      <c r="A924" s="74"/>
      <c r="B924" s="79"/>
      <c r="C924" s="74"/>
      <c r="D924" s="74"/>
      <c r="E924" s="74"/>
      <c r="F924" s="74"/>
      <c r="G924" s="74"/>
      <c r="H924" s="91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5" x14ac:dyDescent="0.3">
      <c r="A925" s="74"/>
      <c r="B925" s="79"/>
      <c r="C925" s="74"/>
      <c r="D925" s="74"/>
      <c r="E925" s="74"/>
      <c r="F925" s="74"/>
      <c r="G925" s="74"/>
      <c r="H925" s="91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5" x14ac:dyDescent="0.3">
      <c r="A926" s="74"/>
      <c r="B926" s="79"/>
      <c r="C926" s="74"/>
      <c r="D926" s="74"/>
      <c r="E926" s="74"/>
      <c r="F926" s="74"/>
      <c r="G926" s="74"/>
      <c r="H926" s="91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5" x14ac:dyDescent="0.3">
      <c r="A927" s="74"/>
      <c r="B927" s="79"/>
      <c r="C927" s="74"/>
      <c r="D927" s="74"/>
      <c r="E927" s="74"/>
      <c r="F927" s="74"/>
      <c r="G927" s="74"/>
      <c r="H927" s="91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5" x14ac:dyDescent="0.3">
      <c r="A928" s="74"/>
      <c r="B928" s="79"/>
      <c r="C928" s="74"/>
      <c r="D928" s="74"/>
      <c r="E928" s="74"/>
      <c r="F928" s="74"/>
      <c r="G928" s="74"/>
      <c r="H928" s="91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5" x14ac:dyDescent="0.3">
      <c r="A929" s="74"/>
      <c r="B929" s="79"/>
      <c r="C929" s="74"/>
      <c r="D929" s="74"/>
      <c r="E929" s="74"/>
      <c r="F929" s="74"/>
      <c r="G929" s="74"/>
      <c r="H929" s="91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5" x14ac:dyDescent="0.3">
      <c r="A930" s="74"/>
      <c r="B930" s="79"/>
      <c r="C930" s="74"/>
      <c r="D930" s="74"/>
      <c r="E930" s="74"/>
      <c r="F930" s="74"/>
      <c r="G930" s="74"/>
      <c r="H930" s="91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5" x14ac:dyDescent="0.3">
      <c r="A931" s="74"/>
      <c r="B931" s="79"/>
      <c r="C931" s="74"/>
      <c r="D931" s="74"/>
      <c r="E931" s="74"/>
      <c r="F931" s="74"/>
      <c r="G931" s="74"/>
      <c r="H931" s="91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5" x14ac:dyDescent="0.3">
      <c r="A932" s="74"/>
      <c r="B932" s="79"/>
      <c r="C932" s="74"/>
      <c r="D932" s="74"/>
      <c r="E932" s="74"/>
      <c r="F932" s="74"/>
      <c r="G932" s="74"/>
      <c r="H932" s="91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5" x14ac:dyDescent="0.3">
      <c r="A933" s="74"/>
      <c r="B933" s="79"/>
      <c r="C933" s="74"/>
      <c r="D933" s="74"/>
      <c r="E933" s="74"/>
      <c r="F933" s="74"/>
      <c r="G933" s="74"/>
      <c r="H933" s="91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5" x14ac:dyDescent="0.3">
      <c r="A934" s="74"/>
      <c r="B934" s="79"/>
      <c r="C934" s="74"/>
      <c r="D934" s="74"/>
      <c r="E934" s="74"/>
      <c r="F934" s="74"/>
      <c r="G934" s="74"/>
      <c r="H934" s="91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5" x14ac:dyDescent="0.3">
      <c r="A935" s="74"/>
      <c r="B935" s="79"/>
      <c r="C935" s="74"/>
      <c r="D935" s="74"/>
      <c r="E935" s="74"/>
      <c r="F935" s="74"/>
      <c r="G935" s="74"/>
      <c r="H935" s="91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5" x14ac:dyDescent="0.3">
      <c r="A936" s="74"/>
      <c r="B936" s="79"/>
      <c r="C936" s="74"/>
      <c r="D936" s="74"/>
      <c r="E936" s="74"/>
      <c r="F936" s="74"/>
      <c r="G936" s="74"/>
      <c r="H936" s="91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5" x14ac:dyDescent="0.3">
      <c r="A937" s="74"/>
      <c r="B937" s="79"/>
      <c r="C937" s="74"/>
      <c r="D937" s="74"/>
      <c r="E937" s="74"/>
      <c r="F937" s="74"/>
      <c r="G937" s="74"/>
      <c r="H937" s="91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5" x14ac:dyDescent="0.3">
      <c r="A938" s="74"/>
      <c r="B938" s="79"/>
      <c r="C938" s="74"/>
      <c r="D938" s="74"/>
      <c r="E938" s="74"/>
      <c r="F938" s="74"/>
      <c r="G938" s="74"/>
      <c r="H938" s="91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5" x14ac:dyDescent="0.3">
      <c r="A939" s="74"/>
      <c r="B939" s="79"/>
      <c r="C939" s="74"/>
      <c r="D939" s="74"/>
      <c r="E939" s="74"/>
      <c r="F939" s="74"/>
      <c r="G939" s="74"/>
      <c r="H939" s="91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5" x14ac:dyDescent="0.3">
      <c r="A940" s="74"/>
      <c r="B940" s="79"/>
      <c r="C940" s="74"/>
      <c r="D940" s="74"/>
      <c r="E940" s="74"/>
      <c r="F940" s="74"/>
      <c r="G940" s="74"/>
      <c r="H940" s="91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5" x14ac:dyDescent="0.3">
      <c r="A941" s="74"/>
      <c r="B941" s="79"/>
      <c r="C941" s="74"/>
      <c r="D941" s="74"/>
      <c r="E941" s="74"/>
      <c r="F941" s="74"/>
      <c r="G941" s="74"/>
      <c r="H941" s="91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5" x14ac:dyDescent="0.3">
      <c r="A942" s="74"/>
      <c r="B942" s="79"/>
      <c r="C942" s="74"/>
      <c r="D942" s="74"/>
      <c r="E942" s="74"/>
      <c r="F942" s="74"/>
      <c r="G942" s="74"/>
      <c r="H942" s="91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5" x14ac:dyDescent="0.3">
      <c r="A943" s="74"/>
      <c r="B943" s="79"/>
      <c r="C943" s="74"/>
      <c r="D943" s="74"/>
      <c r="E943" s="74"/>
      <c r="F943" s="74"/>
      <c r="G943" s="74"/>
      <c r="H943" s="91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5" x14ac:dyDescent="0.3">
      <c r="A944" s="74"/>
      <c r="B944" s="79"/>
      <c r="C944" s="74"/>
      <c r="D944" s="74"/>
      <c r="E944" s="74"/>
      <c r="F944" s="74"/>
      <c r="G944" s="74"/>
      <c r="H944" s="91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5" x14ac:dyDescent="0.3">
      <c r="A945" s="74"/>
      <c r="B945" s="79"/>
      <c r="C945" s="74"/>
      <c r="D945" s="74"/>
      <c r="E945" s="74"/>
      <c r="F945" s="74"/>
      <c r="G945" s="74"/>
      <c r="H945" s="91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5" x14ac:dyDescent="0.3">
      <c r="A946" s="74"/>
      <c r="B946" s="79"/>
      <c r="C946" s="74"/>
      <c r="D946" s="74"/>
      <c r="E946" s="74"/>
      <c r="F946" s="74"/>
      <c r="G946" s="74"/>
      <c r="H946" s="91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5" x14ac:dyDescent="0.3">
      <c r="A947" s="74"/>
      <c r="B947" s="79"/>
      <c r="C947" s="74"/>
      <c r="D947" s="74"/>
      <c r="E947" s="74"/>
      <c r="F947" s="74"/>
      <c r="G947" s="74"/>
      <c r="H947" s="91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5" x14ac:dyDescent="0.3">
      <c r="A948" s="74"/>
      <c r="B948" s="79"/>
      <c r="C948" s="74"/>
      <c r="D948" s="74"/>
      <c r="E948" s="74"/>
      <c r="F948" s="74"/>
      <c r="G948" s="74"/>
      <c r="H948" s="91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5" x14ac:dyDescent="0.3">
      <c r="A949" s="74"/>
      <c r="B949" s="79"/>
      <c r="C949" s="74"/>
      <c r="D949" s="74"/>
      <c r="E949" s="74"/>
      <c r="F949" s="74"/>
      <c r="G949" s="74"/>
      <c r="H949" s="91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5" x14ac:dyDescent="0.3">
      <c r="A950" s="74"/>
      <c r="B950" s="79"/>
      <c r="C950" s="74"/>
      <c r="D950" s="74"/>
      <c r="E950" s="74"/>
      <c r="F950" s="74"/>
      <c r="G950" s="74"/>
      <c r="H950" s="91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5" x14ac:dyDescent="0.3">
      <c r="A951" s="74"/>
      <c r="B951" s="79"/>
      <c r="C951" s="74"/>
      <c r="D951" s="74"/>
      <c r="E951" s="74"/>
      <c r="F951" s="74"/>
      <c r="G951" s="74"/>
      <c r="H951" s="91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5" x14ac:dyDescent="0.3">
      <c r="A952" s="74"/>
      <c r="B952" s="79"/>
      <c r="C952" s="74"/>
      <c r="D952" s="74"/>
      <c r="E952" s="74"/>
      <c r="F952" s="74"/>
      <c r="G952" s="74"/>
      <c r="H952" s="91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5" x14ac:dyDescent="0.3">
      <c r="A953" s="74"/>
      <c r="B953" s="79"/>
      <c r="C953" s="74"/>
      <c r="D953" s="74"/>
      <c r="E953" s="74"/>
      <c r="F953" s="74"/>
      <c r="G953" s="74"/>
      <c r="H953" s="91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5" x14ac:dyDescent="0.3">
      <c r="A954" s="74"/>
      <c r="B954" s="79"/>
      <c r="C954" s="74"/>
      <c r="D954" s="74"/>
      <c r="E954" s="74"/>
      <c r="F954" s="74"/>
      <c r="G954" s="74"/>
      <c r="H954" s="91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5" x14ac:dyDescent="0.3">
      <c r="A955" s="74"/>
      <c r="B955" s="79"/>
      <c r="C955" s="74"/>
      <c r="D955" s="74"/>
      <c r="E955" s="74"/>
      <c r="F955" s="74"/>
      <c r="G955" s="74"/>
      <c r="H955" s="91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5" x14ac:dyDescent="0.3">
      <c r="A956" s="74"/>
      <c r="B956" s="79"/>
      <c r="C956" s="74"/>
      <c r="D956" s="74"/>
      <c r="E956" s="74"/>
      <c r="F956" s="74"/>
      <c r="G956" s="74"/>
      <c r="H956" s="91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5" x14ac:dyDescent="0.3">
      <c r="A957" s="74"/>
      <c r="B957" s="79"/>
      <c r="C957" s="74"/>
      <c r="D957" s="74"/>
      <c r="E957" s="74"/>
      <c r="F957" s="74"/>
      <c r="G957" s="74"/>
      <c r="H957" s="91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5" x14ac:dyDescent="0.3">
      <c r="A958" s="74"/>
      <c r="B958" s="79"/>
      <c r="C958" s="74"/>
      <c r="D958" s="74"/>
      <c r="E958" s="74"/>
      <c r="F958" s="74"/>
      <c r="G958" s="74"/>
      <c r="H958" s="91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5" x14ac:dyDescent="0.3">
      <c r="A959" s="74"/>
      <c r="B959" s="79"/>
      <c r="C959" s="74"/>
      <c r="D959" s="74"/>
      <c r="E959" s="74"/>
      <c r="F959" s="74"/>
      <c r="G959" s="74"/>
      <c r="H959" s="91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5" x14ac:dyDescent="0.3">
      <c r="A960" s="74"/>
      <c r="B960" s="79"/>
      <c r="C960" s="74"/>
      <c r="D960" s="74"/>
      <c r="E960" s="74"/>
      <c r="F960" s="74"/>
      <c r="G960" s="74"/>
      <c r="H960" s="91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5" x14ac:dyDescent="0.3">
      <c r="A961" s="74"/>
      <c r="B961" s="79"/>
      <c r="C961" s="74"/>
      <c r="D961" s="74"/>
      <c r="E961" s="74"/>
      <c r="F961" s="74"/>
      <c r="G961" s="74"/>
      <c r="H961" s="91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5" x14ac:dyDescent="0.3">
      <c r="A962" s="74"/>
      <c r="B962" s="79"/>
      <c r="C962" s="74"/>
      <c r="D962" s="74"/>
      <c r="E962" s="74"/>
      <c r="F962" s="74"/>
      <c r="G962" s="74"/>
      <c r="H962" s="91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5" x14ac:dyDescent="0.3">
      <c r="A963" s="74"/>
      <c r="B963" s="79"/>
      <c r="C963" s="74"/>
      <c r="D963" s="74"/>
      <c r="E963" s="74"/>
      <c r="F963" s="74"/>
      <c r="G963" s="74"/>
      <c r="H963" s="91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5" x14ac:dyDescent="0.3">
      <c r="A964" s="74"/>
      <c r="B964" s="79"/>
      <c r="C964" s="74"/>
      <c r="D964" s="74"/>
      <c r="E964" s="74"/>
      <c r="F964" s="74"/>
      <c r="G964" s="74"/>
      <c r="H964" s="91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5" x14ac:dyDescent="0.3">
      <c r="A965" s="74"/>
      <c r="B965" s="79"/>
      <c r="C965" s="74"/>
      <c r="D965" s="74"/>
      <c r="E965" s="74"/>
      <c r="F965" s="74"/>
      <c r="G965" s="74"/>
      <c r="H965" s="91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5" x14ac:dyDescent="0.3">
      <c r="A966" s="74"/>
      <c r="B966" s="79"/>
      <c r="C966" s="74"/>
      <c r="D966" s="74"/>
      <c r="E966" s="74"/>
      <c r="F966" s="74"/>
      <c r="G966" s="74"/>
      <c r="H966" s="91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5" x14ac:dyDescent="0.3">
      <c r="A967" s="74"/>
      <c r="B967" s="79"/>
      <c r="C967" s="74"/>
      <c r="D967" s="74"/>
      <c r="E967" s="74"/>
      <c r="F967" s="74"/>
      <c r="G967" s="74"/>
      <c r="H967" s="91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5" x14ac:dyDescent="0.3">
      <c r="A968" s="74"/>
      <c r="B968" s="79"/>
      <c r="C968" s="74"/>
      <c r="D968" s="74"/>
      <c r="E968" s="74"/>
      <c r="F968" s="74"/>
      <c r="G968" s="74"/>
      <c r="H968" s="91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5" x14ac:dyDescent="0.3">
      <c r="A969" s="74"/>
      <c r="B969" s="79"/>
      <c r="C969" s="74"/>
      <c r="D969" s="74"/>
      <c r="E969" s="74"/>
      <c r="F969" s="74"/>
      <c r="G969" s="74"/>
      <c r="H969" s="91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5" x14ac:dyDescent="0.3">
      <c r="A970" s="74"/>
      <c r="B970" s="79"/>
      <c r="C970" s="74"/>
      <c r="D970" s="74"/>
      <c r="E970" s="74"/>
      <c r="F970" s="74"/>
      <c r="G970" s="74"/>
      <c r="H970" s="91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5" x14ac:dyDescent="0.3">
      <c r="A971" s="74"/>
      <c r="B971" s="79"/>
      <c r="C971" s="74"/>
      <c r="D971" s="74"/>
      <c r="E971" s="74"/>
      <c r="F971" s="74"/>
      <c r="G971" s="74"/>
      <c r="H971" s="91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5" x14ac:dyDescent="0.3">
      <c r="A972" s="74"/>
      <c r="B972" s="79"/>
      <c r="C972" s="74"/>
      <c r="D972" s="74"/>
      <c r="E972" s="74"/>
      <c r="F972" s="74"/>
      <c r="G972" s="74"/>
      <c r="H972" s="91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5" x14ac:dyDescent="0.3">
      <c r="A973" s="74"/>
      <c r="B973" s="79"/>
      <c r="C973" s="74"/>
      <c r="D973" s="74"/>
      <c r="E973" s="74"/>
      <c r="F973" s="74"/>
      <c r="G973" s="74"/>
      <c r="H973" s="91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5" x14ac:dyDescent="0.3">
      <c r="A974" s="74"/>
      <c r="B974" s="79"/>
      <c r="C974" s="74"/>
      <c r="D974" s="74"/>
      <c r="E974" s="74"/>
      <c r="F974" s="74"/>
      <c r="G974" s="74"/>
      <c r="H974" s="91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5" x14ac:dyDescent="0.3">
      <c r="A975" s="74"/>
      <c r="B975" s="79"/>
      <c r="C975" s="74"/>
      <c r="D975" s="74"/>
      <c r="E975" s="74"/>
      <c r="F975" s="74"/>
      <c r="G975" s="74"/>
      <c r="H975" s="91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5" x14ac:dyDescent="0.3">
      <c r="A976" s="74"/>
      <c r="B976" s="79"/>
      <c r="C976" s="74"/>
      <c r="D976" s="74"/>
      <c r="E976" s="74"/>
      <c r="F976" s="74"/>
      <c r="G976" s="74"/>
      <c r="H976" s="91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5" x14ac:dyDescent="0.3">
      <c r="A977" s="74"/>
      <c r="B977" s="79"/>
      <c r="C977" s="74"/>
      <c r="D977" s="74"/>
      <c r="E977" s="74"/>
      <c r="F977" s="74"/>
      <c r="G977" s="74"/>
      <c r="H977" s="91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5" x14ac:dyDescent="0.3">
      <c r="A978" s="74"/>
      <c r="B978" s="79"/>
      <c r="C978" s="74"/>
      <c r="D978" s="74"/>
      <c r="E978" s="74"/>
      <c r="F978" s="74"/>
      <c r="G978" s="74"/>
      <c r="H978" s="91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5" x14ac:dyDescent="0.3">
      <c r="A979" s="74"/>
      <c r="B979" s="79"/>
      <c r="C979" s="74"/>
      <c r="D979" s="74"/>
      <c r="E979" s="74"/>
      <c r="F979" s="74"/>
      <c r="G979" s="74"/>
      <c r="H979" s="91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5" x14ac:dyDescent="0.3">
      <c r="A980" s="74"/>
      <c r="B980" s="79"/>
      <c r="C980" s="74"/>
      <c r="D980" s="74"/>
      <c r="E980" s="74"/>
      <c r="F980" s="74"/>
      <c r="G980" s="74"/>
      <c r="H980" s="91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5" x14ac:dyDescent="0.3">
      <c r="A981" s="74"/>
      <c r="B981" s="79"/>
      <c r="C981" s="74"/>
      <c r="D981" s="74"/>
      <c r="E981" s="74"/>
      <c r="F981" s="74"/>
      <c r="G981" s="74"/>
      <c r="H981" s="91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5" x14ac:dyDescent="0.3">
      <c r="A982" s="74"/>
      <c r="B982" s="79"/>
      <c r="C982" s="74"/>
      <c r="D982" s="74"/>
      <c r="E982" s="74"/>
      <c r="F982" s="74"/>
      <c r="G982" s="74"/>
      <c r="H982" s="91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5" x14ac:dyDescent="0.3">
      <c r="A983" s="74"/>
      <c r="B983" s="79"/>
      <c r="C983" s="74"/>
      <c r="D983" s="74"/>
      <c r="E983" s="74"/>
      <c r="F983" s="74"/>
      <c r="G983" s="74"/>
      <c r="H983" s="91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5" x14ac:dyDescent="0.3">
      <c r="A984" s="74"/>
      <c r="B984" s="79"/>
      <c r="C984" s="74"/>
      <c r="D984" s="74"/>
      <c r="E984" s="74"/>
      <c r="F984" s="74"/>
      <c r="G984" s="74"/>
      <c r="H984" s="91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5" x14ac:dyDescent="0.3">
      <c r="A985" s="74"/>
      <c r="B985" s="79"/>
      <c r="C985" s="74"/>
      <c r="D985" s="74"/>
      <c r="E985" s="74"/>
      <c r="F985" s="74"/>
      <c r="G985" s="74"/>
      <c r="H985" s="91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5" x14ac:dyDescent="0.3">
      <c r="A986" s="74"/>
      <c r="B986" s="79"/>
      <c r="C986" s="74"/>
      <c r="D986" s="74"/>
      <c r="E986" s="74"/>
      <c r="F986" s="74"/>
      <c r="G986" s="74"/>
      <c r="H986" s="91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5" x14ac:dyDescent="0.3">
      <c r="A987" s="74"/>
      <c r="B987" s="79"/>
      <c r="C987" s="74"/>
      <c r="D987" s="74"/>
      <c r="E987" s="74"/>
      <c r="F987" s="74"/>
      <c r="G987" s="74"/>
      <c r="H987" s="91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5" x14ac:dyDescent="0.3">
      <c r="A988" s="74"/>
      <c r="B988" s="79"/>
      <c r="C988" s="74"/>
      <c r="D988" s="74"/>
      <c r="E988" s="74"/>
      <c r="F988" s="74"/>
      <c r="G988" s="74"/>
      <c r="H988" s="91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5" x14ac:dyDescent="0.3">
      <c r="A989" s="74"/>
      <c r="B989" s="79"/>
      <c r="C989" s="74"/>
      <c r="D989" s="74"/>
      <c r="E989" s="74"/>
      <c r="F989" s="74"/>
      <c r="G989" s="74"/>
      <c r="H989" s="91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5" x14ac:dyDescent="0.3">
      <c r="A990" s="74"/>
      <c r="B990" s="79"/>
      <c r="C990" s="74"/>
      <c r="D990" s="74"/>
      <c r="E990" s="74"/>
      <c r="F990" s="74"/>
      <c r="G990" s="74"/>
      <c r="H990" s="91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5" x14ac:dyDescent="0.3">
      <c r="A991" s="74"/>
      <c r="B991" s="79"/>
      <c r="C991" s="74"/>
      <c r="D991" s="74"/>
      <c r="E991" s="74"/>
      <c r="F991" s="74"/>
      <c r="G991" s="74"/>
      <c r="H991" s="91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5" x14ac:dyDescent="0.3">
      <c r="A992" s="74"/>
      <c r="B992" s="79"/>
      <c r="C992" s="74"/>
      <c r="D992" s="74"/>
      <c r="E992" s="74"/>
      <c r="F992" s="74"/>
      <c r="G992" s="74"/>
      <c r="H992" s="91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5" x14ac:dyDescent="0.3">
      <c r="A993" s="74"/>
      <c r="B993" s="79"/>
      <c r="C993" s="74"/>
      <c r="D993" s="74"/>
      <c r="E993" s="74"/>
      <c r="F993" s="74"/>
      <c r="G993" s="74"/>
      <c r="H993" s="91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5" x14ac:dyDescent="0.3">
      <c r="A994" s="74"/>
      <c r="B994" s="79"/>
      <c r="C994" s="74"/>
      <c r="D994" s="74"/>
      <c r="E994" s="74"/>
      <c r="F994" s="74"/>
      <c r="G994" s="74"/>
      <c r="H994" s="91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5" x14ac:dyDescent="0.3">
      <c r="A995" s="74"/>
      <c r="B995" s="79"/>
      <c r="C995" s="74"/>
      <c r="D995" s="74"/>
      <c r="E995" s="74"/>
      <c r="F995" s="74"/>
      <c r="G995" s="74"/>
      <c r="H995" s="91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5" x14ac:dyDescent="0.3">
      <c r="A996" s="74"/>
      <c r="B996" s="79"/>
      <c r="C996" s="74"/>
      <c r="D996" s="74"/>
      <c r="E996" s="74"/>
      <c r="F996" s="74"/>
      <c r="G996" s="74"/>
      <c r="H996" s="91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5" x14ac:dyDescent="0.3">
      <c r="A997" s="74"/>
      <c r="B997" s="79"/>
      <c r="C997" s="74"/>
      <c r="D997" s="74"/>
      <c r="E997" s="74"/>
      <c r="F997" s="74"/>
      <c r="G997" s="74"/>
      <c r="H997" s="91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5" x14ac:dyDescent="0.3">
      <c r="A998" s="74"/>
      <c r="B998" s="79"/>
      <c r="C998" s="74"/>
      <c r="D998" s="74"/>
      <c r="E998" s="74"/>
      <c r="F998" s="74"/>
      <c r="G998" s="74"/>
      <c r="H998" s="91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5" x14ac:dyDescent="0.3">
      <c r="A999" s="74"/>
      <c r="B999" s="79"/>
      <c r="C999" s="74"/>
      <c r="D999" s="74"/>
      <c r="E999" s="74"/>
      <c r="F999" s="74"/>
      <c r="G999" s="74"/>
      <c r="H999" s="91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5" x14ac:dyDescent="0.3">
      <c r="A1000" s="74"/>
      <c r="B1000" s="79"/>
      <c r="C1000" s="74"/>
      <c r="D1000" s="74"/>
      <c r="E1000" s="74"/>
      <c r="F1000" s="74"/>
      <c r="G1000" s="74"/>
      <c r="H1000" s="91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  <row r="1001" spans="1:26" ht="15.5" x14ac:dyDescent="0.3">
      <c r="A1001" s="74"/>
      <c r="B1001" s="79"/>
      <c r="C1001" s="74"/>
      <c r="D1001" s="74"/>
      <c r="E1001" s="74"/>
      <c r="F1001" s="74"/>
      <c r="G1001" s="74"/>
      <c r="H1001" s="91"/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4"/>
      <c r="U1001" s="74"/>
      <c r="V1001" s="74"/>
      <c r="W1001" s="74"/>
      <c r="X1001" s="74"/>
      <c r="Y1001" s="74"/>
      <c r="Z1001" s="74"/>
    </row>
    <row r="1002" spans="1:26" ht="15.5" x14ac:dyDescent="0.3">
      <c r="A1002" s="74"/>
      <c r="B1002" s="79"/>
      <c r="C1002" s="74"/>
      <c r="D1002" s="74"/>
      <c r="E1002" s="74"/>
      <c r="F1002" s="74"/>
      <c r="G1002" s="74"/>
      <c r="H1002" s="91"/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74"/>
      <c r="U1002" s="74"/>
      <c r="V1002" s="74"/>
      <c r="W1002" s="74"/>
      <c r="X1002" s="74"/>
      <c r="Y1002" s="74"/>
      <c r="Z1002" s="74"/>
    </row>
  </sheetData>
  <mergeCells count="14">
    <mergeCell ref="A129:C129"/>
    <mergeCell ref="G129:I129"/>
    <mergeCell ref="G130:I130"/>
    <mergeCell ref="A130:E130"/>
    <mergeCell ref="A1:K1"/>
    <mergeCell ref="A2:K2"/>
    <mergeCell ref="D3:K3"/>
    <mergeCell ref="D4:K4"/>
    <mergeCell ref="D5:K5"/>
    <mergeCell ref="A6:K6"/>
    <mergeCell ref="A7:C7"/>
    <mergeCell ref="G7:I7"/>
    <mergeCell ref="B8:E8"/>
    <mergeCell ref="H8:K8"/>
  </mergeCells>
  <printOptions horizontalCentered="1"/>
  <pageMargins left="0.70866141732283472" right="0.70866141732283472" top="0.74803149606299213" bottom="0.74803149606299213" header="0" footer="0"/>
  <pageSetup paperSize="9" scale="56" orientation="landscape" r:id="rId1"/>
  <headerFooter>
    <oddFooter>&amp;LA) ATTIVITA' DI INTERESSE GENERALE&amp;R&amp;P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</sheetPr>
  <dimension ref="A1:Z999"/>
  <sheetViews>
    <sheetView topLeftCell="A72" zoomScale="70" zoomScaleNormal="70" workbookViewId="0">
      <selection activeCell="D5" sqref="D5:K5"/>
    </sheetView>
  </sheetViews>
  <sheetFormatPr defaultColWidth="14.453125" defaultRowHeight="15" customHeight="1" x14ac:dyDescent="0.3"/>
  <cols>
    <col min="1" max="1" width="3.81640625" style="75" customWidth="1"/>
    <col min="2" max="2" width="7.453125" style="75" bestFit="1" customWidth="1"/>
    <col min="3" max="3" width="68.54296875" style="75" customWidth="1"/>
    <col min="4" max="5" width="17.54296875" style="75" customWidth="1"/>
    <col min="6" max="6" width="2.54296875" style="75" customWidth="1"/>
    <col min="7" max="7" width="3.81640625" style="75" customWidth="1"/>
    <col min="8" max="8" width="3.1796875" style="75" customWidth="1"/>
    <col min="9" max="9" width="66" style="75" bestFit="1" customWidth="1"/>
    <col min="10" max="11" width="17.54296875" style="75" customWidth="1"/>
    <col min="12" max="26" width="9.1796875" style="75" customWidth="1"/>
    <col min="27" max="16384" width="14.453125" style="75"/>
  </cols>
  <sheetData>
    <row r="1" spans="1:26" ht="51.65" customHeight="1" x14ac:dyDescent="0.3">
      <c r="A1" s="348" t="s">
        <v>198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63.65" customHeight="1" x14ac:dyDescent="0.3">
      <c r="A2" s="372" t="s">
        <v>356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19.399999999999999" customHeight="1" x14ac:dyDescent="0.3">
      <c r="A3" s="219"/>
      <c r="B3" s="220"/>
      <c r="C3" s="221" t="s">
        <v>200</v>
      </c>
      <c r="D3" s="373" t="s">
        <v>493</v>
      </c>
      <c r="E3" s="342"/>
      <c r="F3" s="342"/>
      <c r="G3" s="342"/>
      <c r="H3" s="342"/>
      <c r="I3" s="342"/>
      <c r="J3" s="342"/>
      <c r="K3" s="343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9.399999999999999" customHeight="1" x14ac:dyDescent="0.3">
      <c r="A4" s="222"/>
      <c r="B4" s="223"/>
      <c r="C4" s="224" t="s">
        <v>201</v>
      </c>
      <c r="D4" s="373" t="s">
        <v>494</v>
      </c>
      <c r="E4" s="342"/>
      <c r="F4" s="342"/>
      <c r="G4" s="342"/>
      <c r="H4" s="342"/>
      <c r="I4" s="342"/>
      <c r="J4" s="342"/>
      <c r="K4" s="34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9.399999999999999" customHeight="1" x14ac:dyDescent="0.3">
      <c r="A5" s="225"/>
      <c r="B5" s="226"/>
      <c r="C5" s="227" t="s">
        <v>202</v>
      </c>
      <c r="D5" s="370">
        <v>96036700795</v>
      </c>
      <c r="E5" s="354"/>
      <c r="F5" s="354"/>
      <c r="G5" s="354"/>
      <c r="H5" s="354"/>
      <c r="I5" s="354"/>
      <c r="J5" s="354"/>
      <c r="K5" s="371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14.5" thickBot="1" x14ac:dyDescent="0.35">
      <c r="A6" s="233"/>
      <c r="B6" s="234"/>
      <c r="C6" s="235"/>
      <c r="D6" s="235"/>
      <c r="E6" s="235"/>
      <c r="F6" s="254"/>
      <c r="G6" s="235"/>
      <c r="H6" s="235"/>
      <c r="I6" s="235"/>
      <c r="J6" s="235"/>
      <c r="K6" s="235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24" customHeight="1" thickBot="1" x14ac:dyDescent="0.35">
      <c r="A7" s="356" t="s">
        <v>203</v>
      </c>
      <c r="B7" s="357"/>
      <c r="C7" s="358"/>
      <c r="D7" s="194">
        <v>2025</v>
      </c>
      <c r="E7" s="236">
        <v>2024</v>
      </c>
      <c r="F7" s="212"/>
      <c r="G7" s="356" t="s">
        <v>204</v>
      </c>
      <c r="H7" s="357"/>
      <c r="I7" s="358"/>
      <c r="J7" s="194">
        <v>2025</v>
      </c>
      <c r="K7" s="195">
        <v>2024</v>
      </c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spans="1:26" ht="29.5" customHeight="1" x14ac:dyDescent="0.3">
      <c r="A8" s="237" t="s">
        <v>4</v>
      </c>
      <c r="B8" s="365" t="s">
        <v>357</v>
      </c>
      <c r="C8" s="365"/>
      <c r="D8" s="365"/>
      <c r="E8" s="366"/>
      <c r="F8" s="213"/>
      <c r="G8" s="239" t="s">
        <v>4</v>
      </c>
      <c r="H8" s="365" t="s">
        <v>358</v>
      </c>
      <c r="I8" s="365"/>
      <c r="J8" s="365"/>
      <c r="K8" s="366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 spans="1:26" ht="19.5" customHeight="1" x14ac:dyDescent="0.3">
      <c r="A9" s="200"/>
      <c r="B9" s="87" t="s">
        <v>8</v>
      </c>
      <c r="C9" s="87" t="s">
        <v>207</v>
      </c>
      <c r="D9" s="88">
        <f t="shared" ref="D9:E9" si="0">SUM(D10:D21)</f>
        <v>0</v>
      </c>
      <c r="E9" s="206">
        <f t="shared" si="0"/>
        <v>0</v>
      </c>
      <c r="F9" s="216"/>
      <c r="G9" s="94"/>
      <c r="H9" s="87" t="s">
        <v>8</v>
      </c>
      <c r="I9" s="87" t="s">
        <v>219</v>
      </c>
      <c r="J9" s="93">
        <v>0</v>
      </c>
      <c r="K9" s="199">
        <v>0</v>
      </c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spans="1:26" ht="16.399999999999999" customHeight="1" x14ac:dyDescent="0.3">
      <c r="A10" s="240"/>
      <c r="B10" s="82"/>
      <c r="C10" s="92" t="s">
        <v>359</v>
      </c>
      <c r="D10" s="82"/>
      <c r="E10" s="249"/>
      <c r="F10" s="215"/>
      <c r="G10" s="242"/>
      <c r="H10" s="82"/>
      <c r="I10" s="132"/>
      <c r="J10" s="84"/>
      <c r="K10" s="198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ht="16.399999999999999" customHeight="1" x14ac:dyDescent="0.3">
      <c r="A11" s="240"/>
      <c r="B11" s="82"/>
      <c r="C11" s="92" t="s">
        <v>360</v>
      </c>
      <c r="D11" s="82"/>
      <c r="E11" s="249"/>
      <c r="F11" s="215"/>
      <c r="G11" s="228"/>
      <c r="H11" s="87" t="s">
        <v>14</v>
      </c>
      <c r="I11" s="87" t="s">
        <v>229</v>
      </c>
      <c r="J11" s="93">
        <f t="shared" ref="J11:K11" si="1">SUM(J12:J15)</f>
        <v>0</v>
      </c>
      <c r="K11" s="199">
        <f t="shared" si="1"/>
        <v>0</v>
      </c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16.399999999999999" customHeight="1" x14ac:dyDescent="0.3">
      <c r="A12" s="240"/>
      <c r="B12" s="82"/>
      <c r="C12" s="92" t="s">
        <v>361</v>
      </c>
      <c r="D12" s="82"/>
      <c r="E12" s="249"/>
      <c r="F12" s="215"/>
      <c r="G12" s="242"/>
      <c r="H12" s="82"/>
      <c r="I12" s="92" t="s">
        <v>231</v>
      </c>
      <c r="J12" s="95"/>
      <c r="K12" s="198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6.399999999999999" customHeight="1" x14ac:dyDescent="0.3">
      <c r="A13" s="240"/>
      <c r="B13" s="82"/>
      <c r="C13" s="92" t="s">
        <v>362</v>
      </c>
      <c r="D13" s="82"/>
      <c r="E13" s="249"/>
      <c r="F13" s="215"/>
      <c r="G13" s="242"/>
      <c r="H13" s="82"/>
      <c r="I13" s="92" t="s">
        <v>233</v>
      </c>
      <c r="J13" s="84"/>
      <c r="K13" s="198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6.399999999999999" customHeight="1" x14ac:dyDescent="0.3">
      <c r="A14" s="240"/>
      <c r="B14" s="82"/>
      <c r="C14" s="92" t="s">
        <v>363</v>
      </c>
      <c r="D14" s="82"/>
      <c r="E14" s="249"/>
      <c r="F14" s="215"/>
      <c r="G14" s="242"/>
      <c r="H14" s="82"/>
      <c r="I14" s="92" t="s">
        <v>235</v>
      </c>
      <c r="J14" s="84"/>
      <c r="K14" s="198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6.399999999999999" customHeight="1" x14ac:dyDescent="0.3">
      <c r="A15" s="240"/>
      <c r="B15" s="82"/>
      <c r="C15" s="92" t="s">
        <v>364</v>
      </c>
      <c r="D15" s="82"/>
      <c r="E15" s="249"/>
      <c r="F15" s="215"/>
      <c r="G15" s="242"/>
      <c r="H15" s="82"/>
      <c r="I15" s="96"/>
      <c r="J15" s="84"/>
      <c r="K15" s="198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6.399999999999999" customHeight="1" x14ac:dyDescent="0.3">
      <c r="A16" s="240"/>
      <c r="B16" s="82"/>
      <c r="C16" s="92" t="s">
        <v>365</v>
      </c>
      <c r="D16" s="82"/>
      <c r="E16" s="249"/>
      <c r="F16" s="215"/>
      <c r="G16" s="228"/>
      <c r="H16" s="87" t="s">
        <v>18</v>
      </c>
      <c r="I16" s="87" t="s">
        <v>238</v>
      </c>
      <c r="J16" s="93">
        <f t="shared" ref="J16:K16" si="2">+J17+J18</f>
        <v>0</v>
      </c>
      <c r="K16" s="199">
        <f t="shared" si="2"/>
        <v>0</v>
      </c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6.399999999999999" customHeight="1" x14ac:dyDescent="0.3">
      <c r="A17" s="240"/>
      <c r="B17" s="82"/>
      <c r="C17" s="92" t="s">
        <v>366</v>
      </c>
      <c r="D17" s="82"/>
      <c r="E17" s="249"/>
      <c r="F17" s="215"/>
      <c r="G17" s="242"/>
      <c r="H17" s="82"/>
      <c r="I17" s="92" t="s">
        <v>367</v>
      </c>
      <c r="J17" s="84"/>
      <c r="K17" s="198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16.399999999999999" customHeight="1" x14ac:dyDescent="0.3">
      <c r="A18" s="240"/>
      <c r="B18" s="82"/>
      <c r="C18" s="92" t="s">
        <v>368</v>
      </c>
      <c r="D18" s="82"/>
      <c r="E18" s="249"/>
      <c r="F18" s="215"/>
      <c r="G18" s="242"/>
      <c r="H18" s="82"/>
      <c r="I18" s="82"/>
      <c r="J18" s="84"/>
      <c r="K18" s="198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6.399999999999999" customHeight="1" x14ac:dyDescent="0.3">
      <c r="A19" s="240"/>
      <c r="B19" s="82"/>
      <c r="C19" s="92" t="s">
        <v>369</v>
      </c>
      <c r="D19" s="82"/>
      <c r="E19" s="249"/>
      <c r="F19" s="215"/>
      <c r="G19" s="228"/>
      <c r="H19" s="87" t="s">
        <v>22</v>
      </c>
      <c r="I19" s="87" t="s">
        <v>252</v>
      </c>
      <c r="J19" s="93">
        <v>0</v>
      </c>
      <c r="K19" s="199">
        <v>0</v>
      </c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6.399999999999999" customHeight="1" x14ac:dyDescent="0.3">
      <c r="A20" s="240"/>
      <c r="B20" s="82"/>
      <c r="C20" s="92" t="s">
        <v>370</v>
      </c>
      <c r="D20" s="82"/>
      <c r="E20" s="249"/>
      <c r="F20" s="215"/>
      <c r="G20" s="242"/>
      <c r="H20" s="82"/>
      <c r="I20" s="82"/>
      <c r="J20" s="84"/>
      <c r="K20" s="198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6.399999999999999" customHeight="1" x14ac:dyDescent="0.3">
      <c r="A21" s="240"/>
      <c r="B21" s="82"/>
      <c r="C21" s="82"/>
      <c r="D21" s="82"/>
      <c r="E21" s="249"/>
      <c r="F21" s="215"/>
      <c r="G21" s="228"/>
      <c r="H21" s="87" t="s">
        <v>26</v>
      </c>
      <c r="I21" s="87" t="s">
        <v>255</v>
      </c>
      <c r="J21" s="93">
        <v>0</v>
      </c>
      <c r="K21" s="199">
        <v>0</v>
      </c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6.399999999999999" customHeight="1" x14ac:dyDescent="0.3">
      <c r="A22" s="243"/>
      <c r="B22" s="87" t="s">
        <v>14</v>
      </c>
      <c r="C22" s="87" t="s">
        <v>225</v>
      </c>
      <c r="D22" s="93">
        <f t="shared" ref="D22:E22" si="3">SUM(D23:D71)</f>
        <v>0</v>
      </c>
      <c r="E22" s="208">
        <f t="shared" si="3"/>
        <v>0</v>
      </c>
      <c r="F22" s="215"/>
      <c r="G22" s="242"/>
      <c r="H22" s="82"/>
      <c r="I22" s="82"/>
      <c r="J22" s="84"/>
      <c r="K22" s="198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6.399999999999999" customHeight="1" x14ac:dyDescent="0.3">
      <c r="A23" s="240"/>
      <c r="B23" s="82"/>
      <c r="C23" s="92" t="s">
        <v>227</v>
      </c>
      <c r="D23" s="82"/>
      <c r="E23" s="249"/>
      <c r="F23" s="215"/>
      <c r="G23" s="228"/>
      <c r="H23" s="87" t="s">
        <v>30</v>
      </c>
      <c r="I23" s="87" t="s">
        <v>270</v>
      </c>
      <c r="J23" s="93">
        <f t="shared" ref="J23:K23" si="4">SUM(J24:J30)</f>
        <v>0</v>
      </c>
      <c r="K23" s="199">
        <f t="shared" si="4"/>
        <v>0</v>
      </c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6.399999999999999" customHeight="1" x14ac:dyDescent="0.3">
      <c r="A24" s="240"/>
      <c r="B24" s="82"/>
      <c r="C24" s="92" t="s">
        <v>371</v>
      </c>
      <c r="D24" s="82"/>
      <c r="E24" s="249"/>
      <c r="F24" s="215"/>
      <c r="G24" s="242"/>
      <c r="H24" s="82"/>
      <c r="I24" s="92" t="s">
        <v>272</v>
      </c>
      <c r="J24" s="84"/>
      <c r="K24" s="198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6.399999999999999" customHeight="1" x14ac:dyDescent="0.3">
      <c r="A25" s="240"/>
      <c r="B25" s="82"/>
      <c r="C25" s="92" t="s">
        <v>230</v>
      </c>
      <c r="D25" s="82"/>
      <c r="E25" s="249"/>
      <c r="F25" s="215"/>
      <c r="G25" s="242"/>
      <c r="H25" s="82"/>
      <c r="I25" s="92" t="s">
        <v>274</v>
      </c>
      <c r="J25" s="84"/>
      <c r="K25" s="198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6.399999999999999" customHeight="1" x14ac:dyDescent="0.3">
      <c r="A26" s="240"/>
      <c r="B26" s="82"/>
      <c r="C26" s="92" t="s">
        <v>232</v>
      </c>
      <c r="D26" s="82"/>
      <c r="E26" s="249"/>
      <c r="F26" s="215"/>
      <c r="G26" s="242"/>
      <c r="H26" s="82"/>
      <c r="I26" s="92" t="s">
        <v>276</v>
      </c>
      <c r="J26" s="84"/>
      <c r="K26" s="198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6.399999999999999" customHeight="1" x14ac:dyDescent="0.3">
      <c r="A27" s="240"/>
      <c r="B27" s="82"/>
      <c r="C27" s="92" t="s">
        <v>234</v>
      </c>
      <c r="D27" s="82"/>
      <c r="E27" s="249"/>
      <c r="F27" s="215"/>
      <c r="G27" s="242"/>
      <c r="H27" s="82"/>
      <c r="I27" s="92" t="s">
        <v>278</v>
      </c>
      <c r="J27" s="84"/>
      <c r="K27" s="198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6.399999999999999" customHeight="1" x14ac:dyDescent="0.3">
      <c r="A28" s="240"/>
      <c r="B28" s="82"/>
      <c r="C28" s="92" t="s">
        <v>236</v>
      </c>
      <c r="D28" s="82"/>
      <c r="E28" s="249"/>
      <c r="F28" s="215"/>
      <c r="G28" s="242"/>
      <c r="H28" s="82"/>
      <c r="I28" s="92" t="s">
        <v>284</v>
      </c>
      <c r="J28" s="84"/>
      <c r="K28" s="198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6.399999999999999" customHeight="1" x14ac:dyDescent="0.3">
      <c r="A29" s="240"/>
      <c r="B29" s="82"/>
      <c r="C29" s="92" t="s">
        <v>237</v>
      </c>
      <c r="D29" s="82"/>
      <c r="E29" s="249"/>
      <c r="F29" s="215"/>
      <c r="G29" s="242"/>
      <c r="H29" s="82"/>
      <c r="I29" s="92" t="s">
        <v>286</v>
      </c>
      <c r="J29" s="84"/>
      <c r="K29" s="198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6.399999999999999" customHeight="1" x14ac:dyDescent="0.3">
      <c r="A30" s="240"/>
      <c r="B30" s="82"/>
      <c r="C30" s="92" t="s">
        <v>239</v>
      </c>
      <c r="D30" s="82"/>
      <c r="E30" s="249"/>
      <c r="F30" s="215"/>
      <c r="G30" s="242"/>
      <c r="H30" s="82"/>
      <c r="I30" s="82"/>
      <c r="J30" s="84"/>
      <c r="K30" s="198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6.399999999999999" customHeight="1" x14ac:dyDescent="0.3">
      <c r="A31" s="240"/>
      <c r="B31" s="82"/>
      <c r="C31" s="92" t="s">
        <v>241</v>
      </c>
      <c r="D31" s="82"/>
      <c r="E31" s="249"/>
      <c r="F31" s="215"/>
      <c r="G31" s="228"/>
      <c r="H31" s="87" t="s">
        <v>33</v>
      </c>
      <c r="I31" s="87" t="s">
        <v>289</v>
      </c>
      <c r="J31" s="93">
        <v>0</v>
      </c>
      <c r="K31" s="199">
        <v>0</v>
      </c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6.399999999999999" customHeight="1" x14ac:dyDescent="0.3">
      <c r="A32" s="240"/>
      <c r="B32" s="82"/>
      <c r="C32" s="92" t="s">
        <v>243</v>
      </c>
      <c r="D32" s="82"/>
      <c r="E32" s="249"/>
      <c r="F32" s="215"/>
      <c r="G32" s="242"/>
      <c r="H32" s="82"/>
      <c r="I32" s="82"/>
      <c r="J32" s="84"/>
      <c r="K32" s="198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6.399999999999999" customHeight="1" x14ac:dyDescent="0.3">
      <c r="A33" s="240"/>
      <c r="B33" s="82"/>
      <c r="C33" s="92" t="s">
        <v>245</v>
      </c>
      <c r="D33" s="82"/>
      <c r="E33" s="249"/>
      <c r="F33" s="215"/>
      <c r="G33" s="242"/>
      <c r="H33" s="82"/>
      <c r="I33" s="82"/>
      <c r="J33" s="84"/>
      <c r="K33" s="198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6.399999999999999" customHeight="1" x14ac:dyDescent="0.3">
      <c r="A34" s="240"/>
      <c r="B34" s="82"/>
      <c r="C34" s="92" t="s">
        <v>372</v>
      </c>
      <c r="D34" s="82"/>
      <c r="E34" s="249"/>
      <c r="F34" s="215"/>
      <c r="G34" s="251"/>
      <c r="H34" s="97"/>
      <c r="I34" s="97"/>
      <c r="J34" s="97"/>
      <c r="K34" s="24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6.399999999999999" customHeight="1" x14ac:dyDescent="0.3">
      <c r="A35" s="240"/>
      <c r="B35" s="82"/>
      <c r="C35" s="92" t="s">
        <v>249</v>
      </c>
      <c r="D35" s="82"/>
      <c r="E35" s="249"/>
      <c r="F35" s="215"/>
      <c r="G35" s="252"/>
      <c r="H35" s="100"/>
      <c r="I35" s="100"/>
      <c r="J35" s="100"/>
      <c r="K35" s="245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6.399999999999999" customHeight="1" x14ac:dyDescent="0.3">
      <c r="A36" s="240"/>
      <c r="B36" s="82"/>
      <c r="C36" s="92" t="s">
        <v>250</v>
      </c>
      <c r="D36" s="82"/>
      <c r="E36" s="249"/>
      <c r="F36" s="215"/>
      <c r="G36" s="252"/>
      <c r="H36" s="100"/>
      <c r="I36" s="100"/>
      <c r="J36" s="100"/>
      <c r="K36" s="245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6.399999999999999" customHeight="1" x14ac:dyDescent="0.3">
      <c r="A37" s="240"/>
      <c r="B37" s="82"/>
      <c r="C37" s="92" t="s">
        <v>251</v>
      </c>
      <c r="D37" s="82"/>
      <c r="E37" s="249"/>
      <c r="F37" s="215"/>
      <c r="G37" s="252"/>
      <c r="H37" s="100"/>
      <c r="I37" s="100"/>
      <c r="J37" s="100"/>
      <c r="K37" s="245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6.399999999999999" customHeight="1" x14ac:dyDescent="0.3">
      <c r="A38" s="240"/>
      <c r="B38" s="82"/>
      <c r="C38" s="92" t="s">
        <v>253</v>
      </c>
      <c r="D38" s="82"/>
      <c r="E38" s="249"/>
      <c r="F38" s="215"/>
      <c r="G38" s="252"/>
      <c r="H38" s="100"/>
      <c r="I38" s="100"/>
      <c r="J38" s="100"/>
      <c r="K38" s="245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6.399999999999999" customHeight="1" x14ac:dyDescent="0.3">
      <c r="A39" s="240"/>
      <c r="B39" s="82"/>
      <c r="C39" s="92" t="s">
        <v>254</v>
      </c>
      <c r="D39" s="82"/>
      <c r="E39" s="249"/>
      <c r="F39" s="215"/>
      <c r="G39" s="252"/>
      <c r="H39" s="100"/>
      <c r="I39" s="100"/>
      <c r="J39" s="100"/>
      <c r="K39" s="245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6.399999999999999" customHeight="1" x14ac:dyDescent="0.3">
      <c r="A40" s="240"/>
      <c r="B40" s="82"/>
      <c r="C40" s="92" t="s">
        <v>256</v>
      </c>
      <c r="D40" s="82"/>
      <c r="E40" s="249"/>
      <c r="F40" s="215"/>
      <c r="G40" s="252"/>
      <c r="H40" s="100"/>
      <c r="I40" s="100"/>
      <c r="J40" s="100"/>
      <c r="K40" s="245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6.399999999999999" customHeight="1" x14ac:dyDescent="0.3">
      <c r="A41" s="240"/>
      <c r="B41" s="82"/>
      <c r="C41" s="92" t="s">
        <v>258</v>
      </c>
      <c r="D41" s="82"/>
      <c r="E41" s="249"/>
      <c r="F41" s="215"/>
      <c r="G41" s="252"/>
      <c r="H41" s="100"/>
      <c r="I41" s="100"/>
      <c r="J41" s="100"/>
      <c r="K41" s="245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6.399999999999999" customHeight="1" x14ac:dyDescent="0.3">
      <c r="A42" s="240"/>
      <c r="B42" s="82"/>
      <c r="C42" s="92" t="s">
        <v>260</v>
      </c>
      <c r="D42" s="82"/>
      <c r="E42" s="249"/>
      <c r="F42" s="215"/>
      <c r="G42" s="252"/>
      <c r="H42" s="100"/>
      <c r="I42" s="100"/>
      <c r="J42" s="100"/>
      <c r="K42" s="245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6.399999999999999" customHeight="1" x14ac:dyDescent="0.3">
      <c r="A43" s="240"/>
      <c r="B43" s="82"/>
      <c r="C43" s="92" t="s">
        <v>262</v>
      </c>
      <c r="D43" s="82"/>
      <c r="E43" s="249"/>
      <c r="F43" s="215"/>
      <c r="G43" s="252"/>
      <c r="H43" s="100"/>
      <c r="I43" s="100"/>
      <c r="J43" s="100"/>
      <c r="K43" s="245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6.399999999999999" customHeight="1" x14ac:dyDescent="0.3">
      <c r="A44" s="240"/>
      <c r="B44" s="82"/>
      <c r="C44" s="92" t="s">
        <v>264</v>
      </c>
      <c r="D44" s="82"/>
      <c r="E44" s="249"/>
      <c r="F44" s="215"/>
      <c r="G44" s="252"/>
      <c r="H44" s="100"/>
      <c r="I44" s="100"/>
      <c r="J44" s="100"/>
      <c r="K44" s="245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6.399999999999999" customHeight="1" x14ac:dyDescent="0.3">
      <c r="A45" s="240"/>
      <c r="B45" s="82"/>
      <c r="C45" s="92" t="s">
        <v>266</v>
      </c>
      <c r="D45" s="82"/>
      <c r="E45" s="249"/>
      <c r="F45" s="215"/>
      <c r="G45" s="252"/>
      <c r="H45" s="100"/>
      <c r="I45" s="100"/>
      <c r="J45" s="100"/>
      <c r="K45" s="245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6.399999999999999" customHeight="1" x14ac:dyDescent="0.3">
      <c r="A46" s="240"/>
      <c r="B46" s="82"/>
      <c r="C46" s="92" t="s">
        <v>268</v>
      </c>
      <c r="D46" s="82"/>
      <c r="E46" s="249"/>
      <c r="F46" s="215"/>
      <c r="G46" s="252"/>
      <c r="H46" s="100"/>
      <c r="I46" s="100"/>
      <c r="J46" s="100"/>
      <c r="K46" s="245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6.399999999999999" customHeight="1" x14ac:dyDescent="0.3">
      <c r="A47" s="240"/>
      <c r="B47" s="82"/>
      <c r="C47" s="92" t="s">
        <v>269</v>
      </c>
      <c r="D47" s="82"/>
      <c r="E47" s="249"/>
      <c r="F47" s="215"/>
      <c r="G47" s="252"/>
      <c r="H47" s="100"/>
      <c r="I47" s="100"/>
      <c r="J47" s="100"/>
      <c r="K47" s="245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6.399999999999999" customHeight="1" x14ac:dyDescent="0.3">
      <c r="A48" s="240"/>
      <c r="B48" s="82"/>
      <c r="C48" s="92" t="s">
        <v>271</v>
      </c>
      <c r="D48" s="82"/>
      <c r="E48" s="249"/>
      <c r="F48" s="215"/>
      <c r="G48" s="252"/>
      <c r="H48" s="100"/>
      <c r="I48" s="100"/>
      <c r="J48" s="100"/>
      <c r="K48" s="245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6.399999999999999" customHeight="1" x14ac:dyDescent="0.3">
      <c r="A49" s="240"/>
      <c r="B49" s="82"/>
      <c r="C49" s="92" t="s">
        <v>273</v>
      </c>
      <c r="D49" s="82"/>
      <c r="E49" s="249"/>
      <c r="F49" s="215"/>
      <c r="G49" s="252"/>
      <c r="H49" s="100"/>
      <c r="I49" s="100"/>
      <c r="J49" s="100"/>
      <c r="K49" s="245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6.399999999999999" customHeight="1" x14ac:dyDescent="0.3">
      <c r="A50" s="240"/>
      <c r="B50" s="82"/>
      <c r="C50" s="92" t="s">
        <v>275</v>
      </c>
      <c r="D50" s="229"/>
      <c r="E50" s="249"/>
      <c r="F50" s="215"/>
      <c r="G50" s="252"/>
      <c r="H50" s="100"/>
      <c r="I50" s="100"/>
      <c r="J50" s="100"/>
      <c r="K50" s="245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6.399999999999999" customHeight="1" x14ac:dyDescent="0.3">
      <c r="A51" s="240"/>
      <c r="B51" s="82"/>
      <c r="C51" s="92" t="s">
        <v>277</v>
      </c>
      <c r="D51" s="82"/>
      <c r="E51" s="249"/>
      <c r="F51" s="215"/>
      <c r="G51" s="252"/>
      <c r="H51" s="100"/>
      <c r="I51" s="100"/>
      <c r="J51" s="100"/>
      <c r="K51" s="245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6.399999999999999" customHeight="1" x14ac:dyDescent="0.3">
      <c r="A52" s="240"/>
      <c r="B52" s="82"/>
      <c r="C52" s="92" t="s">
        <v>279</v>
      </c>
      <c r="D52" s="82"/>
      <c r="E52" s="249"/>
      <c r="F52" s="215"/>
      <c r="G52" s="252"/>
      <c r="H52" s="100"/>
      <c r="I52" s="100"/>
      <c r="J52" s="100"/>
      <c r="K52" s="245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6.399999999999999" customHeight="1" x14ac:dyDescent="0.3">
      <c r="A53" s="240"/>
      <c r="B53" s="82"/>
      <c r="C53" s="92" t="s">
        <v>281</v>
      </c>
      <c r="D53" s="82"/>
      <c r="E53" s="249"/>
      <c r="F53" s="215"/>
      <c r="G53" s="252"/>
      <c r="H53" s="100"/>
      <c r="I53" s="100"/>
      <c r="J53" s="100"/>
      <c r="K53" s="245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6.399999999999999" customHeight="1" x14ac:dyDescent="0.3">
      <c r="A54" s="240"/>
      <c r="B54" s="82"/>
      <c r="C54" s="92" t="s">
        <v>283</v>
      </c>
      <c r="D54" s="82"/>
      <c r="E54" s="249"/>
      <c r="F54" s="215"/>
      <c r="G54" s="252"/>
      <c r="H54" s="100"/>
      <c r="I54" s="100"/>
      <c r="J54" s="100"/>
      <c r="K54" s="245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6.399999999999999" customHeight="1" x14ac:dyDescent="0.3">
      <c r="A55" s="240"/>
      <c r="B55" s="82"/>
      <c r="C55" s="92" t="s">
        <v>285</v>
      </c>
      <c r="D55" s="82"/>
      <c r="E55" s="249"/>
      <c r="F55" s="215"/>
      <c r="G55" s="252"/>
      <c r="H55" s="100"/>
      <c r="I55" s="100"/>
      <c r="J55" s="100"/>
      <c r="K55" s="245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6.399999999999999" customHeight="1" x14ac:dyDescent="0.3">
      <c r="A56" s="240"/>
      <c r="B56" s="82"/>
      <c r="C56" s="92" t="s">
        <v>287</v>
      </c>
      <c r="D56" s="82"/>
      <c r="E56" s="249"/>
      <c r="F56" s="215"/>
      <c r="G56" s="252"/>
      <c r="H56" s="100"/>
      <c r="I56" s="100"/>
      <c r="J56" s="100"/>
      <c r="K56" s="245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6.399999999999999" customHeight="1" x14ac:dyDescent="0.3">
      <c r="A57" s="240"/>
      <c r="B57" s="82"/>
      <c r="C57" s="92" t="s">
        <v>288</v>
      </c>
      <c r="D57" s="82"/>
      <c r="E57" s="249"/>
      <c r="F57" s="215"/>
      <c r="G57" s="252"/>
      <c r="H57" s="100"/>
      <c r="I57" s="100"/>
      <c r="J57" s="100"/>
      <c r="K57" s="245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6.399999999999999" customHeight="1" x14ac:dyDescent="0.3">
      <c r="A58" s="240"/>
      <c r="B58" s="82"/>
      <c r="C58" s="92" t="s">
        <v>290</v>
      </c>
      <c r="D58" s="82"/>
      <c r="E58" s="249"/>
      <c r="F58" s="215"/>
      <c r="G58" s="252"/>
      <c r="H58" s="100"/>
      <c r="I58" s="100"/>
      <c r="J58" s="100"/>
      <c r="K58" s="245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6.399999999999999" customHeight="1" x14ac:dyDescent="0.3">
      <c r="A59" s="240"/>
      <c r="B59" s="82"/>
      <c r="C59" s="92" t="s">
        <v>292</v>
      </c>
      <c r="D59" s="82"/>
      <c r="E59" s="249"/>
      <c r="F59" s="215"/>
      <c r="G59" s="252"/>
      <c r="H59" s="100"/>
      <c r="I59" s="100"/>
      <c r="J59" s="100"/>
      <c r="K59" s="245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6.399999999999999" customHeight="1" x14ac:dyDescent="0.3">
      <c r="A60" s="240"/>
      <c r="B60" s="82"/>
      <c r="C60" s="92" t="s">
        <v>294</v>
      </c>
      <c r="D60" s="82"/>
      <c r="E60" s="249"/>
      <c r="F60" s="215"/>
      <c r="G60" s="252"/>
      <c r="H60" s="100"/>
      <c r="I60" s="100"/>
      <c r="J60" s="100"/>
      <c r="K60" s="245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6.399999999999999" customHeight="1" x14ac:dyDescent="0.3">
      <c r="A61" s="240"/>
      <c r="B61" s="82"/>
      <c r="C61" s="92" t="s">
        <v>296</v>
      </c>
      <c r="D61" s="82"/>
      <c r="E61" s="249"/>
      <c r="F61" s="215"/>
      <c r="G61" s="252"/>
      <c r="H61" s="100"/>
      <c r="I61" s="100"/>
      <c r="J61" s="100"/>
      <c r="K61" s="245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6.399999999999999" customHeight="1" x14ac:dyDescent="0.3">
      <c r="A62" s="240"/>
      <c r="B62" s="82"/>
      <c r="C62" s="92" t="s">
        <v>298</v>
      </c>
      <c r="D62" s="82"/>
      <c r="E62" s="249"/>
      <c r="F62" s="215"/>
      <c r="G62" s="252"/>
      <c r="H62" s="100"/>
      <c r="I62" s="100"/>
      <c r="J62" s="100"/>
      <c r="K62" s="245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6.399999999999999" customHeight="1" x14ac:dyDescent="0.3">
      <c r="A63" s="240"/>
      <c r="B63" s="82"/>
      <c r="C63" s="92" t="s">
        <v>299</v>
      </c>
      <c r="D63" s="82"/>
      <c r="E63" s="249"/>
      <c r="F63" s="215"/>
      <c r="G63" s="252"/>
      <c r="H63" s="100"/>
      <c r="I63" s="100"/>
      <c r="J63" s="100"/>
      <c r="K63" s="245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6.399999999999999" customHeight="1" x14ac:dyDescent="0.3">
      <c r="A64" s="240"/>
      <c r="B64" s="82"/>
      <c r="C64" s="92" t="s">
        <v>300</v>
      </c>
      <c r="D64" s="82"/>
      <c r="E64" s="249"/>
      <c r="F64" s="215"/>
      <c r="G64" s="252"/>
      <c r="H64" s="100"/>
      <c r="I64" s="100"/>
      <c r="J64" s="100"/>
      <c r="K64" s="245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6.399999999999999" customHeight="1" x14ac:dyDescent="0.3">
      <c r="A65" s="240"/>
      <c r="B65" s="82"/>
      <c r="C65" s="92" t="s">
        <v>301</v>
      </c>
      <c r="D65" s="82"/>
      <c r="E65" s="249"/>
      <c r="F65" s="215"/>
      <c r="G65" s="252"/>
      <c r="H65" s="100"/>
      <c r="I65" s="100"/>
      <c r="J65" s="100"/>
      <c r="K65" s="245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6.399999999999999" customHeight="1" x14ac:dyDescent="0.3">
      <c r="A66" s="240"/>
      <c r="B66" s="82"/>
      <c r="C66" s="92" t="s">
        <v>302</v>
      </c>
      <c r="D66" s="82"/>
      <c r="E66" s="249"/>
      <c r="F66" s="215"/>
      <c r="G66" s="252"/>
      <c r="H66" s="100"/>
      <c r="I66" s="100"/>
      <c r="J66" s="100"/>
      <c r="K66" s="245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6.399999999999999" customHeight="1" x14ac:dyDescent="0.3">
      <c r="A67" s="240"/>
      <c r="B67" s="82"/>
      <c r="C67" s="92" t="s">
        <v>303</v>
      </c>
      <c r="D67" s="82"/>
      <c r="E67" s="249"/>
      <c r="F67" s="215"/>
      <c r="G67" s="252"/>
      <c r="H67" s="100"/>
      <c r="I67" s="100"/>
      <c r="J67" s="100"/>
      <c r="K67" s="245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6.399999999999999" customHeight="1" x14ac:dyDescent="0.3">
      <c r="A68" s="240"/>
      <c r="B68" s="82"/>
      <c r="C68" s="92" t="s">
        <v>304</v>
      </c>
      <c r="D68" s="82"/>
      <c r="E68" s="249"/>
      <c r="F68" s="215"/>
      <c r="G68" s="252"/>
      <c r="H68" s="100"/>
      <c r="I68" s="100"/>
      <c r="J68" s="100"/>
      <c r="K68" s="245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6.399999999999999" customHeight="1" x14ac:dyDescent="0.3">
      <c r="A69" s="240"/>
      <c r="B69" s="82"/>
      <c r="C69" s="92" t="s">
        <v>305</v>
      </c>
      <c r="D69" s="82"/>
      <c r="E69" s="249"/>
      <c r="F69" s="215"/>
      <c r="G69" s="252"/>
      <c r="H69" s="100"/>
      <c r="I69" s="100"/>
      <c r="J69" s="100"/>
      <c r="K69" s="245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6.399999999999999" customHeight="1" x14ac:dyDescent="0.3">
      <c r="A70" s="240"/>
      <c r="B70" s="82"/>
      <c r="C70" s="92" t="s">
        <v>306</v>
      </c>
      <c r="D70" s="82"/>
      <c r="E70" s="249"/>
      <c r="F70" s="215"/>
      <c r="G70" s="252"/>
      <c r="H70" s="100"/>
      <c r="I70" s="100"/>
      <c r="J70" s="100"/>
      <c r="K70" s="245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6.399999999999999" customHeight="1" x14ac:dyDescent="0.3">
      <c r="A71" s="240"/>
      <c r="B71" s="82"/>
      <c r="C71" s="82"/>
      <c r="D71" s="82"/>
      <c r="E71" s="249"/>
      <c r="F71" s="215"/>
      <c r="G71" s="252"/>
      <c r="H71" s="100"/>
      <c r="I71" s="100"/>
      <c r="J71" s="100"/>
      <c r="K71" s="245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6.399999999999999" customHeight="1" x14ac:dyDescent="0.3">
      <c r="A72" s="243"/>
      <c r="B72" s="87" t="s">
        <v>18</v>
      </c>
      <c r="C72" s="87" t="s">
        <v>308</v>
      </c>
      <c r="D72" s="93">
        <f t="shared" ref="D72:E72" si="5">SUM(D73:D79)</f>
        <v>0</v>
      </c>
      <c r="E72" s="208">
        <f t="shared" si="5"/>
        <v>0</v>
      </c>
      <c r="F72" s="215"/>
      <c r="G72" s="252"/>
      <c r="H72" s="100"/>
      <c r="I72" s="100"/>
      <c r="J72" s="100"/>
      <c r="K72" s="245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6.399999999999999" customHeight="1" x14ac:dyDescent="0.3">
      <c r="A73" s="240"/>
      <c r="B73" s="82"/>
      <c r="C73" s="92" t="s">
        <v>309</v>
      </c>
      <c r="D73" s="82"/>
      <c r="E73" s="249"/>
      <c r="F73" s="215"/>
      <c r="G73" s="252"/>
      <c r="H73" s="100"/>
      <c r="I73" s="100"/>
      <c r="J73" s="100"/>
      <c r="K73" s="245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6.399999999999999" customHeight="1" x14ac:dyDescent="0.3">
      <c r="A74" s="240"/>
      <c r="B74" s="82"/>
      <c r="C74" s="92" t="s">
        <v>310</v>
      </c>
      <c r="D74" s="82"/>
      <c r="E74" s="249"/>
      <c r="F74" s="215"/>
      <c r="G74" s="252"/>
      <c r="H74" s="100"/>
      <c r="I74" s="100"/>
      <c r="J74" s="100"/>
      <c r="K74" s="245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6.399999999999999" customHeight="1" x14ac:dyDescent="0.3">
      <c r="A75" s="240"/>
      <c r="B75" s="82"/>
      <c r="C75" s="92" t="s">
        <v>311</v>
      </c>
      <c r="D75" s="82"/>
      <c r="E75" s="249"/>
      <c r="F75" s="215"/>
      <c r="G75" s="252"/>
      <c r="H75" s="100"/>
      <c r="I75" s="100"/>
      <c r="J75" s="100"/>
      <c r="K75" s="245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6.399999999999999" customHeight="1" x14ac:dyDescent="0.3">
      <c r="A76" s="240"/>
      <c r="B76" s="82"/>
      <c r="C76" s="104" t="s">
        <v>312</v>
      </c>
      <c r="D76" s="82"/>
      <c r="E76" s="249"/>
      <c r="F76" s="215"/>
      <c r="G76" s="252"/>
      <c r="H76" s="100"/>
      <c r="I76" s="100"/>
      <c r="J76" s="100"/>
      <c r="K76" s="245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6.399999999999999" customHeight="1" x14ac:dyDescent="0.3">
      <c r="A77" s="240"/>
      <c r="B77" s="82"/>
      <c r="C77" s="92" t="s">
        <v>313</v>
      </c>
      <c r="D77" s="82"/>
      <c r="E77" s="249"/>
      <c r="F77" s="215"/>
      <c r="G77" s="252"/>
      <c r="H77" s="100"/>
      <c r="I77" s="100"/>
      <c r="J77" s="100"/>
      <c r="K77" s="245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6.399999999999999" customHeight="1" x14ac:dyDescent="0.3">
      <c r="A78" s="240"/>
      <c r="B78" s="82"/>
      <c r="C78" s="92" t="s">
        <v>314</v>
      </c>
      <c r="D78" s="82"/>
      <c r="E78" s="249"/>
      <c r="F78" s="215"/>
      <c r="G78" s="252"/>
      <c r="H78" s="100"/>
      <c r="I78" s="100"/>
      <c r="J78" s="100"/>
      <c r="K78" s="245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6.399999999999999" customHeight="1" x14ac:dyDescent="0.3">
      <c r="A79" s="240"/>
      <c r="B79" s="82"/>
      <c r="C79" s="82"/>
      <c r="D79" s="82"/>
      <c r="E79" s="249"/>
      <c r="F79" s="215"/>
      <c r="G79" s="252"/>
      <c r="H79" s="100"/>
      <c r="I79" s="100"/>
      <c r="J79" s="100"/>
      <c r="K79" s="245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6.399999999999999" customHeight="1" x14ac:dyDescent="0.3">
      <c r="A80" s="243"/>
      <c r="B80" s="87" t="s">
        <v>22</v>
      </c>
      <c r="C80" s="87" t="s">
        <v>315</v>
      </c>
      <c r="D80" s="93">
        <f t="shared" ref="D80:E80" si="6">SUM(D81:D86)</f>
        <v>0</v>
      </c>
      <c r="E80" s="208">
        <f t="shared" si="6"/>
        <v>0</v>
      </c>
      <c r="F80" s="215"/>
      <c r="G80" s="252"/>
      <c r="H80" s="100"/>
      <c r="I80" s="100"/>
      <c r="J80" s="100"/>
      <c r="K80" s="245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6.399999999999999" customHeight="1" x14ac:dyDescent="0.3">
      <c r="A81" s="240"/>
      <c r="B81" s="82"/>
      <c r="C81" s="92" t="s">
        <v>316</v>
      </c>
      <c r="D81" s="82"/>
      <c r="E81" s="249"/>
      <c r="F81" s="215"/>
      <c r="G81" s="252"/>
      <c r="H81" s="100"/>
      <c r="I81" s="100"/>
      <c r="J81" s="100"/>
      <c r="K81" s="245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6.399999999999999" customHeight="1" x14ac:dyDescent="0.3">
      <c r="A82" s="240"/>
      <c r="B82" s="82"/>
      <c r="C82" s="92" t="s">
        <v>317</v>
      </c>
      <c r="D82" s="82"/>
      <c r="E82" s="249"/>
      <c r="F82" s="215"/>
      <c r="G82" s="252"/>
      <c r="H82" s="100"/>
      <c r="I82" s="100"/>
      <c r="J82" s="100"/>
      <c r="K82" s="245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6.399999999999999" customHeight="1" x14ac:dyDescent="0.3">
      <c r="A83" s="240"/>
      <c r="B83" s="82"/>
      <c r="C83" s="92" t="s">
        <v>318</v>
      </c>
      <c r="D83" s="82"/>
      <c r="E83" s="249"/>
      <c r="F83" s="215"/>
      <c r="G83" s="252"/>
      <c r="H83" s="100"/>
      <c r="I83" s="100"/>
      <c r="J83" s="100"/>
      <c r="K83" s="245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6.399999999999999" customHeight="1" x14ac:dyDescent="0.3">
      <c r="A84" s="240"/>
      <c r="B84" s="82"/>
      <c r="C84" s="92" t="s">
        <v>319</v>
      </c>
      <c r="D84" s="229"/>
      <c r="E84" s="249"/>
      <c r="F84" s="215"/>
      <c r="G84" s="252"/>
      <c r="H84" s="100"/>
      <c r="I84" s="100"/>
      <c r="J84" s="100"/>
      <c r="K84" s="245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6.399999999999999" customHeight="1" x14ac:dyDescent="0.3">
      <c r="A85" s="240"/>
      <c r="B85" s="82"/>
      <c r="C85" s="92" t="s">
        <v>320</v>
      </c>
      <c r="D85" s="82"/>
      <c r="E85" s="249"/>
      <c r="F85" s="215"/>
      <c r="G85" s="252"/>
      <c r="H85" s="100"/>
      <c r="I85" s="100"/>
      <c r="J85" s="100"/>
      <c r="K85" s="245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6.399999999999999" customHeight="1" x14ac:dyDescent="0.3">
      <c r="A86" s="240"/>
      <c r="B86" s="82"/>
      <c r="C86" s="82"/>
      <c r="D86" s="82"/>
      <c r="E86" s="249"/>
      <c r="F86" s="215"/>
      <c r="G86" s="252"/>
      <c r="H86" s="100"/>
      <c r="I86" s="100"/>
      <c r="J86" s="100"/>
      <c r="K86" s="245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6.399999999999999" customHeight="1" x14ac:dyDescent="0.3">
      <c r="A87" s="243"/>
      <c r="B87" s="87" t="s">
        <v>26</v>
      </c>
      <c r="C87" s="87" t="s">
        <v>321</v>
      </c>
      <c r="D87" s="93">
        <f t="shared" ref="D87:E87" si="7">SUM(D88:D91)</f>
        <v>0</v>
      </c>
      <c r="E87" s="208">
        <f t="shared" si="7"/>
        <v>0</v>
      </c>
      <c r="F87" s="215"/>
      <c r="G87" s="252"/>
      <c r="H87" s="100"/>
      <c r="I87" s="100"/>
      <c r="J87" s="100"/>
      <c r="K87" s="245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6.399999999999999" customHeight="1" x14ac:dyDescent="0.3">
      <c r="A88" s="240"/>
      <c r="B88" s="82"/>
      <c r="C88" s="92" t="s">
        <v>322</v>
      </c>
      <c r="D88" s="82"/>
      <c r="E88" s="249"/>
      <c r="F88" s="215"/>
      <c r="G88" s="252"/>
      <c r="H88" s="100"/>
      <c r="I88" s="100"/>
      <c r="J88" s="100"/>
      <c r="K88" s="245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6.399999999999999" customHeight="1" x14ac:dyDescent="0.3">
      <c r="A89" s="240"/>
      <c r="B89" s="82"/>
      <c r="C89" s="92" t="s">
        <v>323</v>
      </c>
      <c r="D89" s="82"/>
      <c r="E89" s="249"/>
      <c r="F89" s="215"/>
      <c r="G89" s="252"/>
      <c r="H89" s="100"/>
      <c r="I89" s="100"/>
      <c r="J89" s="100"/>
      <c r="K89" s="245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6.399999999999999" customHeight="1" x14ac:dyDescent="0.3">
      <c r="A90" s="196"/>
      <c r="B90" s="87" t="s">
        <v>489</v>
      </c>
      <c r="C90" s="87" t="s">
        <v>490</v>
      </c>
      <c r="D90" s="93">
        <v>0</v>
      </c>
      <c r="E90" s="93">
        <v>0</v>
      </c>
      <c r="F90" s="215"/>
      <c r="G90" s="252"/>
      <c r="H90" s="100"/>
      <c r="I90" s="100"/>
      <c r="J90" s="100"/>
      <c r="K90" s="245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6.399999999999999" customHeight="1" x14ac:dyDescent="0.3">
      <c r="A91" s="240"/>
      <c r="B91" s="82"/>
      <c r="C91" s="82"/>
      <c r="D91" s="82"/>
      <c r="E91" s="249"/>
      <c r="F91" s="215"/>
      <c r="G91" s="252"/>
      <c r="H91" s="100"/>
      <c r="I91" s="100"/>
      <c r="J91" s="100"/>
      <c r="K91" s="245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6.399999999999999" customHeight="1" x14ac:dyDescent="0.3">
      <c r="A92" s="243"/>
      <c r="B92" s="87" t="s">
        <v>30</v>
      </c>
      <c r="C92" s="87" t="s">
        <v>324</v>
      </c>
      <c r="D92" s="93">
        <f t="shared" ref="D92:E92" si="8">SUM(D93:D95)</f>
        <v>0</v>
      </c>
      <c r="E92" s="208">
        <f t="shared" si="8"/>
        <v>0</v>
      </c>
      <c r="F92" s="215"/>
      <c r="G92" s="252"/>
      <c r="H92" s="100"/>
      <c r="I92" s="100"/>
      <c r="J92" s="100"/>
      <c r="K92" s="245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6.399999999999999" customHeight="1" x14ac:dyDescent="0.3">
      <c r="A93" s="240"/>
      <c r="B93" s="82"/>
      <c r="C93" s="92" t="s">
        <v>325</v>
      </c>
      <c r="D93" s="82"/>
      <c r="E93" s="249"/>
      <c r="F93" s="215"/>
      <c r="G93" s="252"/>
      <c r="H93" s="100"/>
      <c r="I93" s="100"/>
      <c r="J93" s="100"/>
      <c r="K93" s="245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6.399999999999999" customHeight="1" x14ac:dyDescent="0.3">
      <c r="A94" s="240"/>
      <c r="B94" s="82"/>
      <c r="C94" s="92" t="s">
        <v>326</v>
      </c>
      <c r="D94" s="82"/>
      <c r="E94" s="249"/>
      <c r="F94" s="215"/>
      <c r="G94" s="252"/>
      <c r="H94" s="100"/>
      <c r="I94" s="100"/>
      <c r="J94" s="100"/>
      <c r="K94" s="245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6.399999999999999" customHeight="1" x14ac:dyDescent="0.3">
      <c r="A95" s="240"/>
      <c r="B95" s="82"/>
      <c r="C95" s="82"/>
      <c r="D95" s="82"/>
      <c r="E95" s="249"/>
      <c r="F95" s="215"/>
      <c r="G95" s="252"/>
      <c r="H95" s="100"/>
      <c r="I95" s="100"/>
      <c r="J95" s="100"/>
      <c r="K95" s="245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6.399999999999999" customHeight="1" x14ac:dyDescent="0.3">
      <c r="A96" s="243"/>
      <c r="B96" s="87" t="s">
        <v>33</v>
      </c>
      <c r="C96" s="87" t="s">
        <v>327</v>
      </c>
      <c r="D96" s="93">
        <f t="shared" ref="D96:E96" si="9">SUM(D97:D119)</f>
        <v>0</v>
      </c>
      <c r="E96" s="208">
        <f t="shared" si="9"/>
        <v>0</v>
      </c>
      <c r="F96" s="215"/>
      <c r="G96" s="252"/>
      <c r="H96" s="100"/>
      <c r="I96" s="100"/>
      <c r="J96" s="100"/>
      <c r="K96" s="245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6.399999999999999" customHeight="1" x14ac:dyDescent="0.3">
      <c r="A97" s="240"/>
      <c r="B97" s="82"/>
      <c r="C97" s="92" t="s">
        <v>328</v>
      </c>
      <c r="D97" s="82"/>
      <c r="E97" s="249"/>
      <c r="F97" s="215"/>
      <c r="G97" s="252"/>
      <c r="H97" s="100"/>
      <c r="I97" s="100"/>
      <c r="J97" s="100"/>
      <c r="K97" s="245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6.399999999999999" customHeight="1" x14ac:dyDescent="0.3">
      <c r="A98" s="240"/>
      <c r="B98" s="82"/>
      <c r="C98" s="92" t="s">
        <v>329</v>
      </c>
      <c r="D98" s="82"/>
      <c r="E98" s="249"/>
      <c r="F98" s="215"/>
      <c r="G98" s="252"/>
      <c r="H98" s="100"/>
      <c r="I98" s="100"/>
      <c r="J98" s="100"/>
      <c r="K98" s="245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6.399999999999999" customHeight="1" x14ac:dyDescent="0.3">
      <c r="A99" s="240"/>
      <c r="B99" s="82"/>
      <c r="C99" s="92" t="s">
        <v>330</v>
      </c>
      <c r="D99" s="82"/>
      <c r="E99" s="249"/>
      <c r="F99" s="215"/>
      <c r="G99" s="252"/>
      <c r="H99" s="100"/>
      <c r="I99" s="100"/>
      <c r="J99" s="100"/>
      <c r="K99" s="245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6.399999999999999" customHeight="1" x14ac:dyDescent="0.3">
      <c r="A100" s="240"/>
      <c r="B100" s="82"/>
      <c r="C100" s="92" t="s">
        <v>331</v>
      </c>
      <c r="D100" s="82"/>
      <c r="E100" s="249"/>
      <c r="F100" s="215"/>
      <c r="G100" s="252"/>
      <c r="H100" s="100"/>
      <c r="I100" s="100"/>
      <c r="J100" s="100"/>
      <c r="K100" s="245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6.399999999999999" customHeight="1" x14ac:dyDescent="0.3">
      <c r="A101" s="240"/>
      <c r="B101" s="82"/>
      <c r="C101" s="92" t="s">
        <v>332</v>
      </c>
      <c r="D101" s="82"/>
      <c r="E101" s="249"/>
      <c r="F101" s="215"/>
      <c r="G101" s="252"/>
      <c r="H101" s="100"/>
      <c r="I101" s="100"/>
      <c r="J101" s="100"/>
      <c r="K101" s="245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6.399999999999999" customHeight="1" x14ac:dyDescent="0.3">
      <c r="A102" s="240"/>
      <c r="B102" s="82"/>
      <c r="C102" s="92" t="s">
        <v>333</v>
      </c>
      <c r="D102" s="82"/>
      <c r="E102" s="249"/>
      <c r="F102" s="215"/>
      <c r="G102" s="252"/>
      <c r="H102" s="100"/>
      <c r="I102" s="100"/>
      <c r="J102" s="100"/>
      <c r="K102" s="245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6.399999999999999" customHeight="1" x14ac:dyDescent="0.3">
      <c r="A103" s="240"/>
      <c r="B103" s="82"/>
      <c r="C103" s="92" t="s">
        <v>334</v>
      </c>
      <c r="D103" s="82"/>
      <c r="E103" s="249"/>
      <c r="F103" s="215"/>
      <c r="G103" s="252"/>
      <c r="H103" s="100"/>
      <c r="I103" s="100"/>
      <c r="J103" s="100"/>
      <c r="K103" s="245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6.399999999999999" customHeight="1" x14ac:dyDescent="0.3">
      <c r="A104" s="240"/>
      <c r="B104" s="82"/>
      <c r="C104" s="92" t="s">
        <v>335</v>
      </c>
      <c r="D104" s="82"/>
      <c r="E104" s="249"/>
      <c r="F104" s="215"/>
      <c r="G104" s="252"/>
      <c r="H104" s="100"/>
      <c r="I104" s="100"/>
      <c r="J104" s="100"/>
      <c r="K104" s="245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6.399999999999999" customHeight="1" x14ac:dyDescent="0.3">
      <c r="A105" s="240"/>
      <c r="B105" s="82"/>
      <c r="C105" s="92" t="s">
        <v>336</v>
      </c>
      <c r="D105" s="82"/>
      <c r="E105" s="249"/>
      <c r="F105" s="215"/>
      <c r="G105" s="252"/>
      <c r="H105" s="100"/>
      <c r="I105" s="100"/>
      <c r="J105" s="100"/>
      <c r="K105" s="245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6.399999999999999" customHeight="1" x14ac:dyDescent="0.3">
      <c r="A106" s="240"/>
      <c r="B106" s="82"/>
      <c r="C106" s="92" t="s">
        <v>337</v>
      </c>
      <c r="D106" s="82"/>
      <c r="E106" s="249"/>
      <c r="F106" s="215"/>
      <c r="G106" s="252"/>
      <c r="H106" s="100"/>
      <c r="I106" s="100"/>
      <c r="J106" s="100"/>
      <c r="K106" s="245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6.399999999999999" customHeight="1" x14ac:dyDescent="0.3">
      <c r="A107" s="240"/>
      <c r="B107" s="82"/>
      <c r="C107" s="92" t="s">
        <v>338</v>
      </c>
      <c r="D107" s="82"/>
      <c r="E107" s="249"/>
      <c r="F107" s="215"/>
      <c r="G107" s="252"/>
      <c r="H107" s="100"/>
      <c r="I107" s="100"/>
      <c r="J107" s="100"/>
      <c r="K107" s="245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6.399999999999999" customHeight="1" x14ac:dyDescent="0.3">
      <c r="A108" s="240"/>
      <c r="B108" s="82"/>
      <c r="C108" s="92" t="s">
        <v>339</v>
      </c>
      <c r="D108" s="82"/>
      <c r="E108" s="249"/>
      <c r="F108" s="215"/>
      <c r="G108" s="252"/>
      <c r="H108" s="100"/>
      <c r="I108" s="100"/>
      <c r="J108" s="100"/>
      <c r="K108" s="245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6.399999999999999" customHeight="1" x14ac:dyDescent="0.3">
      <c r="A109" s="240"/>
      <c r="B109" s="82"/>
      <c r="C109" s="92" t="s">
        <v>340</v>
      </c>
      <c r="D109" s="82"/>
      <c r="E109" s="249"/>
      <c r="F109" s="215"/>
      <c r="G109" s="252"/>
      <c r="H109" s="100"/>
      <c r="I109" s="100"/>
      <c r="J109" s="100"/>
      <c r="K109" s="245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6.399999999999999" customHeight="1" x14ac:dyDescent="0.3">
      <c r="A110" s="240"/>
      <c r="B110" s="82"/>
      <c r="C110" s="92" t="s">
        <v>341</v>
      </c>
      <c r="D110" s="82"/>
      <c r="E110" s="249"/>
      <c r="F110" s="215"/>
      <c r="G110" s="252"/>
      <c r="H110" s="100"/>
      <c r="I110" s="100"/>
      <c r="J110" s="100"/>
      <c r="K110" s="245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6.399999999999999" customHeight="1" x14ac:dyDescent="0.3">
      <c r="A111" s="240"/>
      <c r="B111" s="82"/>
      <c r="C111" s="92" t="s">
        <v>342</v>
      </c>
      <c r="D111" s="82"/>
      <c r="E111" s="249"/>
      <c r="F111" s="215"/>
      <c r="G111" s="252"/>
      <c r="H111" s="100"/>
      <c r="I111" s="100"/>
      <c r="J111" s="100"/>
      <c r="K111" s="245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6.399999999999999" customHeight="1" x14ac:dyDescent="0.3">
      <c r="A112" s="240"/>
      <c r="B112" s="82"/>
      <c r="C112" s="92" t="s">
        <v>343</v>
      </c>
      <c r="D112" s="82"/>
      <c r="E112" s="249"/>
      <c r="F112" s="215"/>
      <c r="G112" s="252"/>
      <c r="H112" s="100"/>
      <c r="I112" s="100"/>
      <c r="J112" s="100"/>
      <c r="K112" s="245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6.399999999999999" customHeight="1" x14ac:dyDescent="0.3">
      <c r="A113" s="240"/>
      <c r="B113" s="82"/>
      <c r="C113" s="92" t="s">
        <v>344</v>
      </c>
      <c r="D113" s="82"/>
      <c r="E113" s="249"/>
      <c r="F113" s="215"/>
      <c r="G113" s="252"/>
      <c r="H113" s="100"/>
      <c r="I113" s="100"/>
      <c r="J113" s="100"/>
      <c r="K113" s="245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6.399999999999999" customHeight="1" x14ac:dyDescent="0.3">
      <c r="A114" s="240"/>
      <c r="B114" s="82"/>
      <c r="C114" s="92" t="s">
        <v>345</v>
      </c>
      <c r="D114" s="82"/>
      <c r="E114" s="249"/>
      <c r="F114" s="215"/>
      <c r="G114" s="252"/>
      <c r="H114" s="100"/>
      <c r="I114" s="100"/>
      <c r="J114" s="100"/>
      <c r="K114" s="245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6.399999999999999" customHeight="1" x14ac:dyDescent="0.3">
      <c r="A115" s="240"/>
      <c r="B115" s="82"/>
      <c r="C115" s="92" t="s">
        <v>346</v>
      </c>
      <c r="D115" s="82"/>
      <c r="E115" s="249"/>
      <c r="F115" s="215"/>
      <c r="G115" s="252"/>
      <c r="H115" s="100"/>
      <c r="I115" s="100"/>
      <c r="J115" s="100"/>
      <c r="K115" s="245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6.399999999999999" customHeight="1" x14ac:dyDescent="0.3">
      <c r="A116" s="240"/>
      <c r="B116" s="82"/>
      <c r="C116" s="92" t="s">
        <v>347</v>
      </c>
      <c r="D116" s="82"/>
      <c r="E116" s="249"/>
      <c r="F116" s="215"/>
      <c r="G116" s="252"/>
      <c r="H116" s="100"/>
      <c r="I116" s="100"/>
      <c r="J116" s="100"/>
      <c r="K116" s="245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6.399999999999999" customHeight="1" x14ac:dyDescent="0.3">
      <c r="A117" s="240"/>
      <c r="B117" s="82"/>
      <c r="C117" s="92" t="s">
        <v>348</v>
      </c>
      <c r="D117" s="82"/>
      <c r="E117" s="249"/>
      <c r="F117" s="215"/>
      <c r="G117" s="252"/>
      <c r="H117" s="100"/>
      <c r="I117" s="100"/>
      <c r="J117" s="100"/>
      <c r="K117" s="245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6.399999999999999" customHeight="1" x14ac:dyDescent="0.3">
      <c r="A118" s="240"/>
      <c r="B118" s="82"/>
      <c r="C118" s="92" t="s">
        <v>349</v>
      </c>
      <c r="D118" s="82"/>
      <c r="E118" s="249"/>
      <c r="F118" s="215"/>
      <c r="G118" s="252"/>
      <c r="H118" s="100"/>
      <c r="I118" s="100"/>
      <c r="J118" s="100"/>
      <c r="K118" s="245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6.399999999999999" customHeight="1" x14ac:dyDescent="0.3">
      <c r="A119" s="240"/>
      <c r="B119" s="82"/>
      <c r="C119" s="82"/>
      <c r="D119" s="82"/>
      <c r="E119" s="249"/>
      <c r="F119" s="215"/>
      <c r="G119" s="252"/>
      <c r="H119" s="100"/>
      <c r="I119" s="100"/>
      <c r="J119" s="100"/>
      <c r="K119" s="245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6.399999999999999" customHeight="1" x14ac:dyDescent="0.3">
      <c r="A120" s="243"/>
      <c r="B120" s="87" t="s">
        <v>99</v>
      </c>
      <c r="C120" s="87" t="s">
        <v>350</v>
      </c>
      <c r="D120" s="93">
        <v>0</v>
      </c>
      <c r="E120" s="208">
        <v>0</v>
      </c>
      <c r="F120" s="215"/>
      <c r="G120" s="252"/>
      <c r="H120" s="100"/>
      <c r="I120" s="100"/>
      <c r="J120" s="100"/>
      <c r="K120" s="245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6.399999999999999" customHeight="1" x14ac:dyDescent="0.3">
      <c r="A121" s="240"/>
      <c r="B121" s="82"/>
      <c r="C121" s="82"/>
      <c r="D121" s="82"/>
      <c r="E121" s="249"/>
      <c r="F121" s="215"/>
      <c r="G121" s="252"/>
      <c r="H121" s="100"/>
      <c r="I121" s="100"/>
      <c r="J121" s="100"/>
      <c r="K121" s="245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6.399999999999999" customHeight="1" x14ac:dyDescent="0.3">
      <c r="A122" s="240"/>
      <c r="B122" s="82"/>
      <c r="C122" s="82"/>
      <c r="D122" s="82"/>
      <c r="E122" s="249"/>
      <c r="F122" s="215"/>
      <c r="G122" s="253"/>
      <c r="H122" s="105"/>
      <c r="I122" s="105"/>
      <c r="J122" s="105"/>
      <c r="K122" s="246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27" customHeight="1" thickBot="1" x14ac:dyDescent="0.35">
      <c r="A123" s="367" t="s">
        <v>452</v>
      </c>
      <c r="B123" s="368"/>
      <c r="C123" s="369"/>
      <c r="D123" s="247">
        <f>+D9+D22+D72+D80+D87+D92+D96+D120+D90</f>
        <v>0</v>
      </c>
      <c r="E123" s="250">
        <f>+E9+E22+E72+E80+E87+E92+E96+E120+E90</f>
        <v>0</v>
      </c>
      <c r="F123" s="255"/>
      <c r="G123" s="368" t="s">
        <v>453</v>
      </c>
      <c r="H123" s="368"/>
      <c r="I123" s="369"/>
      <c r="J123" s="247">
        <f t="shared" ref="J123:K123" si="10">+J9+J11+J16+J19+J21+J23+J31</f>
        <v>0</v>
      </c>
      <c r="K123" s="248">
        <f t="shared" si="10"/>
        <v>0</v>
      </c>
      <c r="L123" s="231"/>
      <c r="M123" s="231"/>
      <c r="N123" s="231"/>
      <c r="O123" s="231"/>
      <c r="P123" s="231"/>
      <c r="Q123" s="231"/>
      <c r="R123" s="231"/>
      <c r="S123" s="231"/>
      <c r="T123" s="231"/>
      <c r="U123" s="231"/>
      <c r="V123" s="231"/>
      <c r="W123" s="231"/>
      <c r="X123" s="231"/>
      <c r="Y123" s="231"/>
      <c r="Z123" s="231"/>
    </row>
    <row r="124" spans="1:26" ht="31.75" customHeight="1" thickBot="1" x14ac:dyDescent="0.35">
      <c r="A124" s="361"/>
      <c r="B124" s="362"/>
      <c r="C124" s="362"/>
      <c r="D124" s="362"/>
      <c r="E124" s="362"/>
      <c r="F124" s="217"/>
      <c r="G124" s="363" t="s">
        <v>454</v>
      </c>
      <c r="H124" s="363"/>
      <c r="I124" s="364"/>
      <c r="J124" s="267">
        <f t="shared" ref="J124:K124" si="11">+J123-D123</f>
        <v>0</v>
      </c>
      <c r="K124" s="268">
        <f t="shared" si="11"/>
        <v>0</v>
      </c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4.25" customHeight="1" x14ac:dyDescent="0.3">
      <c r="A125" s="232"/>
      <c r="B125" s="74"/>
      <c r="C125" s="74"/>
      <c r="D125" s="74"/>
      <c r="E125" s="74"/>
      <c r="F125" s="74"/>
      <c r="G125" s="232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4.25" customHeight="1" x14ac:dyDescent="0.3">
      <c r="A126" s="232"/>
      <c r="B126" s="74"/>
      <c r="C126" s="74"/>
      <c r="D126" s="74"/>
      <c r="E126" s="74"/>
      <c r="F126" s="74"/>
      <c r="G126" s="232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4.25" customHeight="1" x14ac:dyDescent="0.3">
      <c r="A127" s="232"/>
      <c r="B127" s="74"/>
      <c r="C127" s="74"/>
      <c r="D127" s="74"/>
      <c r="E127" s="74"/>
      <c r="F127" s="74"/>
      <c r="G127" s="232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4.25" customHeight="1" x14ac:dyDescent="0.3">
      <c r="A128" s="232"/>
      <c r="B128" s="74"/>
      <c r="C128" s="74"/>
      <c r="D128" s="74"/>
      <c r="E128" s="74"/>
      <c r="F128" s="74"/>
      <c r="G128" s="232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4.25" customHeight="1" x14ac:dyDescent="0.3">
      <c r="A129" s="232"/>
      <c r="B129" s="74"/>
      <c r="C129" s="74"/>
      <c r="D129" s="74"/>
      <c r="E129" s="74"/>
      <c r="F129" s="74"/>
      <c r="G129" s="232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4.25" customHeight="1" x14ac:dyDescent="0.3">
      <c r="A130" s="232"/>
      <c r="B130" s="74"/>
      <c r="C130" s="74"/>
      <c r="D130" s="74"/>
      <c r="E130" s="74"/>
      <c r="F130" s="74"/>
      <c r="G130" s="232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4.25" customHeight="1" x14ac:dyDescent="0.3">
      <c r="A131" s="232"/>
      <c r="B131" s="74"/>
      <c r="C131" s="74"/>
      <c r="D131" s="74"/>
      <c r="E131" s="74"/>
      <c r="F131" s="74"/>
      <c r="G131" s="232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4.25" customHeight="1" x14ac:dyDescent="0.3">
      <c r="A132" s="232"/>
      <c r="B132" s="74"/>
      <c r="C132" s="74"/>
      <c r="D132" s="74"/>
      <c r="E132" s="74"/>
      <c r="F132" s="74"/>
      <c r="G132" s="232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4.25" customHeight="1" x14ac:dyDescent="0.3">
      <c r="A133" s="232"/>
      <c r="B133" s="74"/>
      <c r="C133" s="74"/>
      <c r="D133" s="74"/>
      <c r="E133" s="74"/>
      <c r="F133" s="74"/>
      <c r="G133" s="232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4.25" customHeight="1" x14ac:dyDescent="0.3">
      <c r="A134" s="232"/>
      <c r="B134" s="74"/>
      <c r="C134" s="74"/>
      <c r="D134" s="74"/>
      <c r="E134" s="74"/>
      <c r="F134" s="74"/>
      <c r="G134" s="232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4.25" customHeight="1" x14ac:dyDescent="0.3">
      <c r="A135" s="232"/>
      <c r="B135" s="74"/>
      <c r="C135" s="74"/>
      <c r="D135" s="74"/>
      <c r="E135" s="74"/>
      <c r="F135" s="74"/>
      <c r="G135" s="232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4.25" customHeight="1" x14ac:dyDescent="0.3">
      <c r="A136" s="232"/>
      <c r="B136" s="74"/>
      <c r="C136" s="74"/>
      <c r="D136" s="74"/>
      <c r="E136" s="74"/>
      <c r="F136" s="74"/>
      <c r="G136" s="232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4.25" customHeight="1" x14ac:dyDescent="0.3">
      <c r="A137" s="232"/>
      <c r="B137" s="74"/>
      <c r="C137" s="74"/>
      <c r="D137" s="74"/>
      <c r="E137" s="74"/>
      <c r="F137" s="74"/>
      <c r="G137" s="232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4.25" customHeight="1" x14ac:dyDescent="0.3">
      <c r="A138" s="232"/>
      <c r="B138" s="74"/>
      <c r="C138" s="74"/>
      <c r="D138" s="74"/>
      <c r="E138" s="74"/>
      <c r="F138" s="74"/>
      <c r="G138" s="232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4.25" customHeight="1" x14ac:dyDescent="0.3">
      <c r="A139" s="232"/>
      <c r="B139" s="74"/>
      <c r="C139" s="74"/>
      <c r="D139" s="74"/>
      <c r="E139" s="74"/>
      <c r="F139" s="74"/>
      <c r="G139" s="232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4.25" customHeight="1" x14ac:dyDescent="0.3">
      <c r="A140" s="232"/>
      <c r="B140" s="74"/>
      <c r="C140" s="74"/>
      <c r="D140" s="74"/>
      <c r="E140" s="74"/>
      <c r="F140" s="74"/>
      <c r="G140" s="232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4.25" customHeight="1" x14ac:dyDescent="0.3">
      <c r="A141" s="232"/>
      <c r="B141" s="74"/>
      <c r="C141" s="74"/>
      <c r="D141" s="74"/>
      <c r="E141" s="74"/>
      <c r="F141" s="74"/>
      <c r="G141" s="232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4.25" customHeight="1" x14ac:dyDescent="0.3">
      <c r="A142" s="232"/>
      <c r="B142" s="74"/>
      <c r="C142" s="74"/>
      <c r="D142" s="74"/>
      <c r="E142" s="74"/>
      <c r="F142" s="74"/>
      <c r="G142" s="232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4.25" customHeight="1" x14ac:dyDescent="0.3">
      <c r="A143" s="232"/>
      <c r="B143" s="74"/>
      <c r="C143" s="74"/>
      <c r="D143" s="74"/>
      <c r="E143" s="74"/>
      <c r="F143" s="74"/>
      <c r="G143" s="232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4.25" customHeight="1" x14ac:dyDescent="0.3">
      <c r="A144" s="232"/>
      <c r="B144" s="74"/>
      <c r="C144" s="74"/>
      <c r="D144" s="74"/>
      <c r="E144" s="74"/>
      <c r="F144" s="74"/>
      <c r="G144" s="232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4.25" customHeight="1" x14ac:dyDescent="0.3">
      <c r="A145" s="232"/>
      <c r="B145" s="74"/>
      <c r="C145" s="74"/>
      <c r="D145" s="74"/>
      <c r="E145" s="74"/>
      <c r="F145" s="74"/>
      <c r="G145" s="232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4.25" customHeight="1" x14ac:dyDescent="0.3">
      <c r="A146" s="232"/>
      <c r="B146" s="74"/>
      <c r="C146" s="74"/>
      <c r="D146" s="74"/>
      <c r="E146" s="74"/>
      <c r="F146" s="74"/>
      <c r="G146" s="232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4.25" customHeight="1" x14ac:dyDescent="0.3">
      <c r="A147" s="232"/>
      <c r="B147" s="74"/>
      <c r="C147" s="74"/>
      <c r="D147" s="74"/>
      <c r="E147" s="74"/>
      <c r="F147" s="74"/>
      <c r="G147" s="232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4.25" customHeight="1" x14ac:dyDescent="0.3">
      <c r="A148" s="232"/>
      <c r="B148" s="74"/>
      <c r="C148" s="74"/>
      <c r="D148" s="74"/>
      <c r="E148" s="74"/>
      <c r="F148" s="74"/>
      <c r="G148" s="232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4.25" customHeight="1" x14ac:dyDescent="0.3">
      <c r="A149" s="232"/>
      <c r="B149" s="74"/>
      <c r="C149" s="74"/>
      <c r="D149" s="74"/>
      <c r="E149" s="74"/>
      <c r="F149" s="74"/>
      <c r="G149" s="232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4.25" customHeight="1" x14ac:dyDescent="0.3">
      <c r="A150" s="232"/>
      <c r="B150" s="74"/>
      <c r="C150" s="74"/>
      <c r="D150" s="74"/>
      <c r="E150" s="74"/>
      <c r="F150" s="74"/>
      <c r="G150" s="232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4.25" customHeight="1" x14ac:dyDescent="0.3">
      <c r="A151" s="232"/>
      <c r="B151" s="74"/>
      <c r="C151" s="74"/>
      <c r="D151" s="74"/>
      <c r="E151" s="74"/>
      <c r="F151" s="74"/>
      <c r="G151" s="232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4.25" customHeight="1" x14ac:dyDescent="0.3">
      <c r="A152" s="232"/>
      <c r="B152" s="74"/>
      <c r="C152" s="74"/>
      <c r="D152" s="74"/>
      <c r="E152" s="74"/>
      <c r="F152" s="74"/>
      <c r="G152" s="232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4.25" customHeight="1" x14ac:dyDescent="0.3">
      <c r="A153" s="232"/>
      <c r="B153" s="74"/>
      <c r="C153" s="74"/>
      <c r="D153" s="74"/>
      <c r="E153" s="74"/>
      <c r="F153" s="74"/>
      <c r="G153" s="232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4.25" customHeight="1" x14ac:dyDescent="0.3">
      <c r="A154" s="232"/>
      <c r="B154" s="74"/>
      <c r="C154" s="74"/>
      <c r="D154" s="74"/>
      <c r="E154" s="74"/>
      <c r="F154" s="74"/>
      <c r="G154" s="232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4.25" customHeight="1" x14ac:dyDescent="0.3">
      <c r="A155" s="232"/>
      <c r="B155" s="74"/>
      <c r="C155" s="74"/>
      <c r="D155" s="74"/>
      <c r="E155" s="74"/>
      <c r="F155" s="74"/>
      <c r="G155" s="232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4.25" customHeight="1" x14ac:dyDescent="0.3">
      <c r="A156" s="232"/>
      <c r="B156" s="74"/>
      <c r="C156" s="74"/>
      <c r="D156" s="74"/>
      <c r="E156" s="74"/>
      <c r="F156" s="74"/>
      <c r="G156" s="232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4.25" customHeight="1" x14ac:dyDescent="0.3">
      <c r="A157" s="232"/>
      <c r="B157" s="74"/>
      <c r="C157" s="74"/>
      <c r="D157" s="74"/>
      <c r="E157" s="74"/>
      <c r="F157" s="74"/>
      <c r="G157" s="232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4.25" customHeight="1" x14ac:dyDescent="0.3">
      <c r="A158" s="232"/>
      <c r="B158" s="74"/>
      <c r="C158" s="74"/>
      <c r="D158" s="74"/>
      <c r="E158" s="74"/>
      <c r="F158" s="74"/>
      <c r="G158" s="232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4.25" customHeight="1" x14ac:dyDescent="0.3">
      <c r="A159" s="232"/>
      <c r="B159" s="74"/>
      <c r="C159" s="74"/>
      <c r="D159" s="74"/>
      <c r="E159" s="74"/>
      <c r="F159" s="74"/>
      <c r="G159" s="232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4.25" customHeight="1" x14ac:dyDescent="0.3">
      <c r="A160" s="232"/>
      <c r="B160" s="74"/>
      <c r="C160" s="74"/>
      <c r="D160" s="74"/>
      <c r="E160" s="74"/>
      <c r="F160" s="74"/>
      <c r="G160" s="232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4.25" customHeight="1" x14ac:dyDescent="0.3">
      <c r="A161" s="232"/>
      <c r="B161" s="74"/>
      <c r="C161" s="74"/>
      <c r="D161" s="74"/>
      <c r="E161" s="74"/>
      <c r="F161" s="74"/>
      <c r="G161" s="232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4.25" customHeight="1" x14ac:dyDescent="0.3">
      <c r="A162" s="232"/>
      <c r="B162" s="74"/>
      <c r="C162" s="74"/>
      <c r="D162" s="74"/>
      <c r="E162" s="74"/>
      <c r="F162" s="74"/>
      <c r="G162" s="232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4.25" customHeight="1" x14ac:dyDescent="0.3">
      <c r="A163" s="232"/>
      <c r="B163" s="74"/>
      <c r="C163" s="74"/>
      <c r="D163" s="74"/>
      <c r="E163" s="74"/>
      <c r="F163" s="74"/>
      <c r="G163" s="232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4.25" customHeight="1" x14ac:dyDescent="0.3">
      <c r="A164" s="232"/>
      <c r="B164" s="74"/>
      <c r="C164" s="74"/>
      <c r="D164" s="74"/>
      <c r="E164" s="74"/>
      <c r="F164" s="74"/>
      <c r="G164" s="232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4.25" customHeight="1" x14ac:dyDescent="0.3">
      <c r="A165" s="232"/>
      <c r="B165" s="74"/>
      <c r="C165" s="74"/>
      <c r="D165" s="74"/>
      <c r="E165" s="74"/>
      <c r="F165" s="74"/>
      <c r="G165" s="232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4.25" customHeight="1" x14ac:dyDescent="0.3">
      <c r="A166" s="232"/>
      <c r="B166" s="74"/>
      <c r="C166" s="74"/>
      <c r="D166" s="74"/>
      <c r="E166" s="74"/>
      <c r="F166" s="74"/>
      <c r="G166" s="232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4.25" customHeight="1" x14ac:dyDescent="0.3">
      <c r="A167" s="232"/>
      <c r="B167" s="74"/>
      <c r="C167" s="74"/>
      <c r="D167" s="74"/>
      <c r="E167" s="74"/>
      <c r="F167" s="74"/>
      <c r="G167" s="232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4.25" customHeight="1" x14ac:dyDescent="0.3">
      <c r="A168" s="232"/>
      <c r="B168" s="74"/>
      <c r="C168" s="74"/>
      <c r="D168" s="74"/>
      <c r="E168" s="74"/>
      <c r="F168" s="74"/>
      <c r="G168" s="232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4.25" customHeight="1" x14ac:dyDescent="0.3">
      <c r="A169" s="232"/>
      <c r="B169" s="74"/>
      <c r="C169" s="74"/>
      <c r="D169" s="74"/>
      <c r="E169" s="74"/>
      <c r="F169" s="74"/>
      <c r="G169" s="232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4.25" customHeight="1" x14ac:dyDescent="0.3">
      <c r="A170" s="232"/>
      <c r="B170" s="74"/>
      <c r="C170" s="74"/>
      <c r="D170" s="74"/>
      <c r="E170" s="74"/>
      <c r="F170" s="74"/>
      <c r="G170" s="232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4.25" customHeight="1" x14ac:dyDescent="0.3">
      <c r="A171" s="232"/>
      <c r="B171" s="74"/>
      <c r="C171" s="74"/>
      <c r="D171" s="74"/>
      <c r="E171" s="74"/>
      <c r="F171" s="74"/>
      <c r="G171" s="232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4.25" customHeight="1" x14ac:dyDescent="0.3">
      <c r="A172" s="232"/>
      <c r="B172" s="74"/>
      <c r="C172" s="74"/>
      <c r="D172" s="74"/>
      <c r="E172" s="74"/>
      <c r="F172" s="74"/>
      <c r="G172" s="232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4.25" customHeight="1" x14ac:dyDescent="0.3">
      <c r="A173" s="232"/>
      <c r="B173" s="74"/>
      <c r="C173" s="74"/>
      <c r="D173" s="74"/>
      <c r="E173" s="74"/>
      <c r="F173" s="74"/>
      <c r="G173" s="232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4.25" customHeight="1" x14ac:dyDescent="0.3">
      <c r="A174" s="232"/>
      <c r="B174" s="74"/>
      <c r="C174" s="74"/>
      <c r="D174" s="74"/>
      <c r="E174" s="74"/>
      <c r="F174" s="74"/>
      <c r="G174" s="232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4.25" customHeight="1" x14ac:dyDescent="0.3">
      <c r="A175" s="232"/>
      <c r="B175" s="74"/>
      <c r="C175" s="74"/>
      <c r="D175" s="74"/>
      <c r="E175" s="74"/>
      <c r="F175" s="74"/>
      <c r="G175" s="232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4.25" customHeight="1" x14ac:dyDescent="0.3">
      <c r="A176" s="232"/>
      <c r="B176" s="74"/>
      <c r="C176" s="74"/>
      <c r="D176" s="74"/>
      <c r="E176" s="74"/>
      <c r="F176" s="74"/>
      <c r="G176" s="232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4.25" customHeight="1" x14ac:dyDescent="0.3">
      <c r="A177" s="232"/>
      <c r="B177" s="74"/>
      <c r="C177" s="74"/>
      <c r="D177" s="74"/>
      <c r="E177" s="74"/>
      <c r="F177" s="74"/>
      <c r="G177" s="232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4.25" customHeight="1" x14ac:dyDescent="0.3">
      <c r="A178" s="232"/>
      <c r="B178" s="74"/>
      <c r="C178" s="74"/>
      <c r="D178" s="74"/>
      <c r="E178" s="74"/>
      <c r="F178" s="74"/>
      <c r="G178" s="232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4.25" customHeight="1" x14ac:dyDescent="0.3">
      <c r="A179" s="232"/>
      <c r="B179" s="74"/>
      <c r="C179" s="74"/>
      <c r="D179" s="74"/>
      <c r="E179" s="74"/>
      <c r="F179" s="74"/>
      <c r="G179" s="232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4.25" customHeight="1" x14ac:dyDescent="0.3">
      <c r="A180" s="232"/>
      <c r="B180" s="74"/>
      <c r="C180" s="74"/>
      <c r="D180" s="74"/>
      <c r="E180" s="74"/>
      <c r="F180" s="74"/>
      <c r="G180" s="232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4.25" customHeight="1" x14ac:dyDescent="0.3">
      <c r="A181" s="232"/>
      <c r="B181" s="74"/>
      <c r="C181" s="74"/>
      <c r="D181" s="74"/>
      <c r="E181" s="74"/>
      <c r="F181" s="74"/>
      <c r="G181" s="232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4.25" customHeight="1" x14ac:dyDescent="0.3">
      <c r="A182" s="232"/>
      <c r="B182" s="74"/>
      <c r="C182" s="74"/>
      <c r="D182" s="74"/>
      <c r="E182" s="74"/>
      <c r="F182" s="74"/>
      <c r="G182" s="232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4.25" customHeight="1" x14ac:dyDescent="0.3">
      <c r="A183" s="232"/>
      <c r="B183" s="74"/>
      <c r="C183" s="74"/>
      <c r="D183" s="74"/>
      <c r="E183" s="74"/>
      <c r="F183" s="74"/>
      <c r="G183" s="232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4.25" customHeight="1" x14ac:dyDescent="0.3">
      <c r="A184" s="232"/>
      <c r="B184" s="74"/>
      <c r="C184" s="74"/>
      <c r="D184" s="74"/>
      <c r="E184" s="74"/>
      <c r="F184" s="74"/>
      <c r="G184" s="232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4.25" customHeight="1" x14ac:dyDescent="0.3">
      <c r="A185" s="232"/>
      <c r="B185" s="74"/>
      <c r="C185" s="74"/>
      <c r="D185" s="74"/>
      <c r="E185" s="74"/>
      <c r="F185" s="74"/>
      <c r="G185" s="232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4.25" customHeight="1" x14ac:dyDescent="0.3">
      <c r="A186" s="232"/>
      <c r="B186" s="74"/>
      <c r="C186" s="74"/>
      <c r="D186" s="74"/>
      <c r="E186" s="74"/>
      <c r="F186" s="74"/>
      <c r="G186" s="232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4.25" customHeight="1" x14ac:dyDescent="0.3">
      <c r="A187" s="232"/>
      <c r="B187" s="74"/>
      <c r="C187" s="74"/>
      <c r="D187" s="74"/>
      <c r="E187" s="74"/>
      <c r="F187" s="74"/>
      <c r="G187" s="232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4.25" customHeight="1" x14ac:dyDescent="0.3">
      <c r="A188" s="232"/>
      <c r="B188" s="74"/>
      <c r="C188" s="74"/>
      <c r="D188" s="74"/>
      <c r="E188" s="74"/>
      <c r="F188" s="74"/>
      <c r="G188" s="232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4.25" customHeight="1" x14ac:dyDescent="0.3">
      <c r="A189" s="232"/>
      <c r="B189" s="74"/>
      <c r="C189" s="74"/>
      <c r="D189" s="74"/>
      <c r="E189" s="74"/>
      <c r="F189" s="74"/>
      <c r="G189" s="232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4.25" customHeight="1" x14ac:dyDescent="0.3">
      <c r="A190" s="232"/>
      <c r="B190" s="74"/>
      <c r="C190" s="74"/>
      <c r="D190" s="74"/>
      <c r="E190" s="74"/>
      <c r="F190" s="74"/>
      <c r="G190" s="232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4.25" customHeight="1" x14ac:dyDescent="0.3">
      <c r="A191" s="232"/>
      <c r="B191" s="74"/>
      <c r="C191" s="74"/>
      <c r="D191" s="74"/>
      <c r="E191" s="74"/>
      <c r="F191" s="74"/>
      <c r="G191" s="232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4.25" customHeight="1" x14ac:dyDescent="0.3">
      <c r="A192" s="232"/>
      <c r="B192" s="74"/>
      <c r="C192" s="74"/>
      <c r="D192" s="74"/>
      <c r="E192" s="74"/>
      <c r="F192" s="74"/>
      <c r="G192" s="232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4.25" customHeight="1" x14ac:dyDescent="0.3">
      <c r="A193" s="232"/>
      <c r="B193" s="74"/>
      <c r="C193" s="74"/>
      <c r="D193" s="74"/>
      <c r="E193" s="74"/>
      <c r="F193" s="74"/>
      <c r="G193" s="232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4.25" customHeight="1" x14ac:dyDescent="0.3">
      <c r="A194" s="232"/>
      <c r="B194" s="74"/>
      <c r="C194" s="74"/>
      <c r="D194" s="74"/>
      <c r="E194" s="74"/>
      <c r="F194" s="74"/>
      <c r="G194" s="232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4.25" customHeight="1" x14ac:dyDescent="0.3">
      <c r="A195" s="232"/>
      <c r="B195" s="74"/>
      <c r="C195" s="74"/>
      <c r="D195" s="74"/>
      <c r="E195" s="74"/>
      <c r="F195" s="74"/>
      <c r="G195" s="232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4.25" customHeight="1" x14ac:dyDescent="0.3">
      <c r="A196" s="232"/>
      <c r="B196" s="74"/>
      <c r="C196" s="74"/>
      <c r="D196" s="74"/>
      <c r="E196" s="74"/>
      <c r="F196" s="74"/>
      <c r="G196" s="232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4.25" customHeight="1" x14ac:dyDescent="0.3">
      <c r="A197" s="232"/>
      <c r="B197" s="74"/>
      <c r="C197" s="74"/>
      <c r="D197" s="74"/>
      <c r="E197" s="74"/>
      <c r="F197" s="74"/>
      <c r="G197" s="232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4.25" customHeight="1" x14ac:dyDescent="0.3">
      <c r="A198" s="232"/>
      <c r="B198" s="74"/>
      <c r="C198" s="74"/>
      <c r="D198" s="74"/>
      <c r="E198" s="74"/>
      <c r="F198" s="74"/>
      <c r="G198" s="232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4.25" customHeight="1" x14ac:dyDescent="0.3">
      <c r="A199" s="232"/>
      <c r="B199" s="74"/>
      <c r="C199" s="74"/>
      <c r="D199" s="74"/>
      <c r="E199" s="74"/>
      <c r="F199" s="74"/>
      <c r="G199" s="232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4.25" customHeight="1" x14ac:dyDescent="0.3">
      <c r="A200" s="232"/>
      <c r="B200" s="74"/>
      <c r="C200" s="74"/>
      <c r="D200" s="74"/>
      <c r="E200" s="74"/>
      <c r="F200" s="74"/>
      <c r="G200" s="232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4.25" customHeight="1" x14ac:dyDescent="0.3">
      <c r="A201" s="232"/>
      <c r="B201" s="74"/>
      <c r="C201" s="74"/>
      <c r="D201" s="74"/>
      <c r="E201" s="74"/>
      <c r="F201" s="74"/>
      <c r="G201" s="232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4.25" customHeight="1" x14ac:dyDescent="0.3">
      <c r="A202" s="232"/>
      <c r="B202" s="74"/>
      <c r="C202" s="74"/>
      <c r="D202" s="74"/>
      <c r="E202" s="74"/>
      <c r="F202" s="74"/>
      <c r="G202" s="232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4.25" customHeight="1" x14ac:dyDescent="0.3">
      <c r="A203" s="232"/>
      <c r="B203" s="74"/>
      <c r="C203" s="74"/>
      <c r="D203" s="74"/>
      <c r="E203" s="74"/>
      <c r="F203" s="74"/>
      <c r="G203" s="232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4.25" customHeight="1" x14ac:dyDescent="0.3">
      <c r="A204" s="232"/>
      <c r="B204" s="74"/>
      <c r="C204" s="74"/>
      <c r="D204" s="74"/>
      <c r="E204" s="74"/>
      <c r="F204" s="74"/>
      <c r="G204" s="232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4.25" customHeight="1" x14ac:dyDescent="0.3">
      <c r="A205" s="232"/>
      <c r="B205" s="74"/>
      <c r="C205" s="74"/>
      <c r="D205" s="74"/>
      <c r="E205" s="74"/>
      <c r="F205" s="74"/>
      <c r="G205" s="232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4.25" customHeight="1" x14ac:dyDescent="0.3">
      <c r="A206" s="232"/>
      <c r="B206" s="74"/>
      <c r="C206" s="74"/>
      <c r="D206" s="74"/>
      <c r="E206" s="74"/>
      <c r="F206" s="74"/>
      <c r="G206" s="232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4.25" customHeight="1" x14ac:dyDescent="0.3">
      <c r="A207" s="232"/>
      <c r="B207" s="74"/>
      <c r="C207" s="74"/>
      <c r="D207" s="74"/>
      <c r="E207" s="74"/>
      <c r="F207" s="74"/>
      <c r="G207" s="232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4.25" customHeight="1" x14ac:dyDescent="0.3">
      <c r="A208" s="232"/>
      <c r="B208" s="74"/>
      <c r="C208" s="74"/>
      <c r="D208" s="74"/>
      <c r="E208" s="74"/>
      <c r="F208" s="74"/>
      <c r="G208" s="232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4.25" customHeight="1" x14ac:dyDescent="0.3">
      <c r="A209" s="232"/>
      <c r="B209" s="74"/>
      <c r="C209" s="74"/>
      <c r="D209" s="74"/>
      <c r="E209" s="74"/>
      <c r="F209" s="74"/>
      <c r="G209" s="232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4.25" customHeight="1" x14ac:dyDescent="0.3">
      <c r="A210" s="232"/>
      <c r="B210" s="74"/>
      <c r="C210" s="74"/>
      <c r="D210" s="74"/>
      <c r="E210" s="74"/>
      <c r="F210" s="74"/>
      <c r="G210" s="232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4.25" customHeight="1" x14ac:dyDescent="0.3">
      <c r="A211" s="232"/>
      <c r="B211" s="74"/>
      <c r="C211" s="74"/>
      <c r="D211" s="74"/>
      <c r="E211" s="74"/>
      <c r="F211" s="74"/>
      <c r="G211" s="232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4.25" customHeight="1" x14ac:dyDescent="0.3">
      <c r="A212" s="232"/>
      <c r="B212" s="74"/>
      <c r="C212" s="74"/>
      <c r="D212" s="74"/>
      <c r="E212" s="74"/>
      <c r="F212" s="74"/>
      <c r="G212" s="232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4.25" customHeight="1" x14ac:dyDescent="0.3">
      <c r="A213" s="232"/>
      <c r="B213" s="74"/>
      <c r="C213" s="74"/>
      <c r="D213" s="74"/>
      <c r="E213" s="74"/>
      <c r="F213" s="74"/>
      <c r="G213" s="232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4.25" customHeight="1" x14ac:dyDescent="0.3">
      <c r="A214" s="232"/>
      <c r="B214" s="74"/>
      <c r="C214" s="74"/>
      <c r="D214" s="74"/>
      <c r="E214" s="74"/>
      <c r="F214" s="74"/>
      <c r="G214" s="232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4.25" customHeight="1" x14ac:dyDescent="0.3">
      <c r="A215" s="232"/>
      <c r="B215" s="74"/>
      <c r="C215" s="74"/>
      <c r="D215" s="74"/>
      <c r="E215" s="74"/>
      <c r="F215" s="74"/>
      <c r="G215" s="232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4.25" customHeight="1" x14ac:dyDescent="0.3">
      <c r="A216" s="232"/>
      <c r="B216" s="74"/>
      <c r="C216" s="74"/>
      <c r="D216" s="74"/>
      <c r="E216" s="74"/>
      <c r="F216" s="74"/>
      <c r="G216" s="232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4.25" customHeight="1" x14ac:dyDescent="0.3">
      <c r="A217" s="232"/>
      <c r="B217" s="74"/>
      <c r="C217" s="74"/>
      <c r="D217" s="74"/>
      <c r="E217" s="74"/>
      <c r="F217" s="74"/>
      <c r="G217" s="232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4.25" customHeight="1" x14ac:dyDescent="0.3">
      <c r="A218" s="232"/>
      <c r="B218" s="74"/>
      <c r="C218" s="74"/>
      <c r="D218" s="74"/>
      <c r="E218" s="74"/>
      <c r="F218" s="74"/>
      <c r="G218" s="232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4.25" customHeight="1" x14ac:dyDescent="0.3">
      <c r="A219" s="232"/>
      <c r="B219" s="74"/>
      <c r="C219" s="74"/>
      <c r="D219" s="74"/>
      <c r="E219" s="74"/>
      <c r="F219" s="74"/>
      <c r="G219" s="232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4.25" customHeight="1" x14ac:dyDescent="0.3">
      <c r="A220" s="232"/>
      <c r="B220" s="74"/>
      <c r="C220" s="74"/>
      <c r="D220" s="74"/>
      <c r="E220" s="74"/>
      <c r="F220" s="74"/>
      <c r="G220" s="232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4.25" customHeight="1" x14ac:dyDescent="0.3">
      <c r="A221" s="232"/>
      <c r="B221" s="74"/>
      <c r="C221" s="74"/>
      <c r="D221" s="74"/>
      <c r="E221" s="74"/>
      <c r="F221" s="74"/>
      <c r="G221" s="232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4.25" customHeight="1" x14ac:dyDescent="0.3">
      <c r="A222" s="232"/>
      <c r="B222" s="74"/>
      <c r="C222" s="74"/>
      <c r="D222" s="74"/>
      <c r="E222" s="74"/>
      <c r="F222" s="74"/>
      <c r="G222" s="232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4.25" customHeight="1" x14ac:dyDescent="0.3">
      <c r="A223" s="232"/>
      <c r="B223" s="74"/>
      <c r="C223" s="74"/>
      <c r="D223" s="74"/>
      <c r="E223" s="74"/>
      <c r="F223" s="74"/>
      <c r="G223" s="232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4.25" customHeight="1" x14ac:dyDescent="0.3">
      <c r="A224" s="232"/>
      <c r="B224" s="74"/>
      <c r="C224" s="74"/>
      <c r="D224" s="74"/>
      <c r="E224" s="74"/>
      <c r="F224" s="74"/>
      <c r="G224" s="232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4.25" customHeight="1" x14ac:dyDescent="0.3">
      <c r="A225" s="232"/>
      <c r="B225" s="74"/>
      <c r="C225" s="74"/>
      <c r="D225" s="74"/>
      <c r="E225" s="74"/>
      <c r="F225" s="74"/>
      <c r="G225" s="232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4.25" customHeight="1" x14ac:dyDescent="0.3">
      <c r="A226" s="232"/>
      <c r="B226" s="74"/>
      <c r="C226" s="74"/>
      <c r="D226" s="74"/>
      <c r="E226" s="74"/>
      <c r="F226" s="74"/>
      <c r="G226" s="232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4.25" customHeight="1" x14ac:dyDescent="0.3">
      <c r="A227" s="232"/>
      <c r="B227" s="74"/>
      <c r="C227" s="74"/>
      <c r="D227" s="74"/>
      <c r="E227" s="74"/>
      <c r="F227" s="74"/>
      <c r="G227" s="232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4.25" customHeight="1" x14ac:dyDescent="0.3">
      <c r="A228" s="232"/>
      <c r="B228" s="74"/>
      <c r="C228" s="74"/>
      <c r="D228" s="74"/>
      <c r="E228" s="74"/>
      <c r="F228" s="74"/>
      <c r="G228" s="232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4.25" customHeight="1" x14ac:dyDescent="0.3">
      <c r="A229" s="232"/>
      <c r="B229" s="74"/>
      <c r="C229" s="74"/>
      <c r="D229" s="74"/>
      <c r="E229" s="74"/>
      <c r="F229" s="74"/>
      <c r="G229" s="232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4.25" customHeight="1" x14ac:dyDescent="0.3">
      <c r="A230" s="232"/>
      <c r="B230" s="74"/>
      <c r="C230" s="74"/>
      <c r="D230" s="74"/>
      <c r="E230" s="74"/>
      <c r="F230" s="74"/>
      <c r="G230" s="232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4.25" customHeight="1" x14ac:dyDescent="0.3">
      <c r="A231" s="232"/>
      <c r="B231" s="74"/>
      <c r="C231" s="74"/>
      <c r="D231" s="74"/>
      <c r="E231" s="74"/>
      <c r="F231" s="74"/>
      <c r="G231" s="232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4.25" customHeight="1" x14ac:dyDescent="0.3">
      <c r="A232" s="232"/>
      <c r="B232" s="74"/>
      <c r="C232" s="74"/>
      <c r="D232" s="74"/>
      <c r="E232" s="74"/>
      <c r="F232" s="74"/>
      <c r="G232" s="232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4.25" customHeight="1" x14ac:dyDescent="0.3">
      <c r="A233" s="232"/>
      <c r="B233" s="74"/>
      <c r="C233" s="74"/>
      <c r="D233" s="74"/>
      <c r="E233" s="74"/>
      <c r="F233" s="74"/>
      <c r="G233" s="232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4.25" customHeight="1" x14ac:dyDescent="0.3">
      <c r="A234" s="232"/>
      <c r="B234" s="74"/>
      <c r="C234" s="74"/>
      <c r="D234" s="74"/>
      <c r="E234" s="74"/>
      <c r="F234" s="74"/>
      <c r="G234" s="232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4.25" customHeight="1" x14ac:dyDescent="0.3">
      <c r="A235" s="232"/>
      <c r="B235" s="74"/>
      <c r="C235" s="74"/>
      <c r="D235" s="74"/>
      <c r="E235" s="74"/>
      <c r="F235" s="74"/>
      <c r="G235" s="232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4.25" customHeight="1" x14ac:dyDescent="0.3">
      <c r="A236" s="232"/>
      <c r="B236" s="74"/>
      <c r="C236" s="74"/>
      <c r="D236" s="74"/>
      <c r="E236" s="74"/>
      <c r="F236" s="74"/>
      <c r="G236" s="232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4.25" customHeight="1" x14ac:dyDescent="0.3">
      <c r="A237" s="232"/>
      <c r="B237" s="74"/>
      <c r="C237" s="74"/>
      <c r="D237" s="74"/>
      <c r="E237" s="74"/>
      <c r="F237" s="74"/>
      <c r="G237" s="232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4.25" customHeight="1" x14ac:dyDescent="0.3">
      <c r="A238" s="232"/>
      <c r="B238" s="74"/>
      <c r="C238" s="74"/>
      <c r="D238" s="74"/>
      <c r="E238" s="74"/>
      <c r="F238" s="74"/>
      <c r="G238" s="232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4.25" customHeight="1" x14ac:dyDescent="0.3">
      <c r="A239" s="232"/>
      <c r="B239" s="74"/>
      <c r="C239" s="74"/>
      <c r="D239" s="74"/>
      <c r="E239" s="74"/>
      <c r="F239" s="74"/>
      <c r="G239" s="232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4.25" customHeight="1" x14ac:dyDescent="0.3">
      <c r="A240" s="232"/>
      <c r="B240" s="74"/>
      <c r="C240" s="74"/>
      <c r="D240" s="74"/>
      <c r="E240" s="74"/>
      <c r="F240" s="74"/>
      <c r="G240" s="232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4.25" customHeight="1" x14ac:dyDescent="0.3">
      <c r="A241" s="232"/>
      <c r="B241" s="74"/>
      <c r="C241" s="74"/>
      <c r="D241" s="74"/>
      <c r="E241" s="74"/>
      <c r="F241" s="74"/>
      <c r="G241" s="232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4.25" customHeight="1" x14ac:dyDescent="0.3">
      <c r="A242" s="232"/>
      <c r="B242" s="74"/>
      <c r="C242" s="74"/>
      <c r="D242" s="74"/>
      <c r="E242" s="74"/>
      <c r="F242" s="74"/>
      <c r="G242" s="232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4.25" customHeight="1" x14ac:dyDescent="0.3">
      <c r="A243" s="232"/>
      <c r="B243" s="74"/>
      <c r="C243" s="74"/>
      <c r="D243" s="74"/>
      <c r="E243" s="74"/>
      <c r="F243" s="74"/>
      <c r="G243" s="232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4.25" customHeight="1" x14ac:dyDescent="0.3">
      <c r="A244" s="232"/>
      <c r="B244" s="74"/>
      <c r="C244" s="74"/>
      <c r="D244" s="74"/>
      <c r="E244" s="74"/>
      <c r="F244" s="74"/>
      <c r="G244" s="232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4.25" customHeight="1" x14ac:dyDescent="0.3">
      <c r="A245" s="232"/>
      <c r="B245" s="74"/>
      <c r="C245" s="74"/>
      <c r="D245" s="74"/>
      <c r="E245" s="74"/>
      <c r="F245" s="74"/>
      <c r="G245" s="232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4.25" customHeight="1" x14ac:dyDescent="0.3">
      <c r="A246" s="232"/>
      <c r="B246" s="74"/>
      <c r="C246" s="74"/>
      <c r="D246" s="74"/>
      <c r="E246" s="74"/>
      <c r="F246" s="74"/>
      <c r="G246" s="232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4.25" customHeight="1" x14ac:dyDescent="0.3">
      <c r="A247" s="232"/>
      <c r="B247" s="74"/>
      <c r="C247" s="74"/>
      <c r="D247" s="74"/>
      <c r="E247" s="74"/>
      <c r="F247" s="74"/>
      <c r="G247" s="232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4.25" customHeight="1" x14ac:dyDescent="0.3">
      <c r="A248" s="232"/>
      <c r="B248" s="74"/>
      <c r="C248" s="74"/>
      <c r="D248" s="74"/>
      <c r="E248" s="74"/>
      <c r="F248" s="74"/>
      <c r="G248" s="232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4.25" customHeight="1" x14ac:dyDescent="0.3">
      <c r="A249" s="232"/>
      <c r="B249" s="74"/>
      <c r="C249" s="74"/>
      <c r="D249" s="74"/>
      <c r="E249" s="74"/>
      <c r="F249" s="74"/>
      <c r="G249" s="232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4.25" customHeight="1" x14ac:dyDescent="0.3">
      <c r="A250" s="232"/>
      <c r="B250" s="74"/>
      <c r="C250" s="74"/>
      <c r="D250" s="74"/>
      <c r="E250" s="74"/>
      <c r="F250" s="74"/>
      <c r="G250" s="232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4.25" customHeight="1" x14ac:dyDescent="0.3">
      <c r="A251" s="232"/>
      <c r="B251" s="74"/>
      <c r="C251" s="74"/>
      <c r="D251" s="74"/>
      <c r="E251" s="74"/>
      <c r="F251" s="74"/>
      <c r="G251" s="232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4.25" customHeight="1" x14ac:dyDescent="0.3">
      <c r="A252" s="232"/>
      <c r="B252" s="74"/>
      <c r="C252" s="74"/>
      <c r="D252" s="74"/>
      <c r="E252" s="74"/>
      <c r="F252" s="74"/>
      <c r="G252" s="232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4.25" customHeight="1" x14ac:dyDescent="0.3">
      <c r="A253" s="232"/>
      <c r="B253" s="74"/>
      <c r="C253" s="74"/>
      <c r="D253" s="74"/>
      <c r="E253" s="74"/>
      <c r="F253" s="74"/>
      <c r="G253" s="232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4.25" customHeight="1" x14ac:dyDescent="0.3">
      <c r="A254" s="232"/>
      <c r="B254" s="74"/>
      <c r="C254" s="74"/>
      <c r="D254" s="74"/>
      <c r="E254" s="74"/>
      <c r="F254" s="74"/>
      <c r="G254" s="232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4.25" customHeight="1" x14ac:dyDescent="0.3">
      <c r="A255" s="232"/>
      <c r="B255" s="74"/>
      <c r="C255" s="74"/>
      <c r="D255" s="74"/>
      <c r="E255" s="74"/>
      <c r="F255" s="74"/>
      <c r="G255" s="232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4.25" customHeight="1" x14ac:dyDescent="0.3">
      <c r="A256" s="232"/>
      <c r="B256" s="74"/>
      <c r="C256" s="74"/>
      <c r="D256" s="74"/>
      <c r="E256" s="74"/>
      <c r="F256" s="74"/>
      <c r="G256" s="232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4.25" customHeight="1" x14ac:dyDescent="0.3">
      <c r="A257" s="232"/>
      <c r="B257" s="74"/>
      <c r="C257" s="74"/>
      <c r="D257" s="74"/>
      <c r="E257" s="74"/>
      <c r="F257" s="74"/>
      <c r="G257" s="232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4.25" customHeight="1" x14ac:dyDescent="0.3">
      <c r="A258" s="232"/>
      <c r="B258" s="74"/>
      <c r="C258" s="74"/>
      <c r="D258" s="74"/>
      <c r="E258" s="74"/>
      <c r="F258" s="74"/>
      <c r="G258" s="232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4.25" customHeight="1" x14ac:dyDescent="0.3">
      <c r="A259" s="232"/>
      <c r="B259" s="74"/>
      <c r="C259" s="74"/>
      <c r="D259" s="74"/>
      <c r="E259" s="74"/>
      <c r="F259" s="74"/>
      <c r="G259" s="232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4.25" customHeight="1" x14ac:dyDescent="0.3">
      <c r="A260" s="232"/>
      <c r="B260" s="74"/>
      <c r="C260" s="74"/>
      <c r="D260" s="74"/>
      <c r="E260" s="74"/>
      <c r="F260" s="74"/>
      <c r="G260" s="232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4.25" customHeight="1" x14ac:dyDescent="0.3">
      <c r="A261" s="232"/>
      <c r="B261" s="74"/>
      <c r="C261" s="74"/>
      <c r="D261" s="74"/>
      <c r="E261" s="74"/>
      <c r="F261" s="74"/>
      <c r="G261" s="232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4.25" customHeight="1" x14ac:dyDescent="0.3">
      <c r="A262" s="232"/>
      <c r="B262" s="74"/>
      <c r="C262" s="74"/>
      <c r="D262" s="74"/>
      <c r="E262" s="74"/>
      <c r="F262" s="74"/>
      <c r="G262" s="232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4.25" customHeight="1" x14ac:dyDescent="0.3">
      <c r="A263" s="232"/>
      <c r="B263" s="74"/>
      <c r="C263" s="74"/>
      <c r="D263" s="74"/>
      <c r="E263" s="74"/>
      <c r="F263" s="74"/>
      <c r="G263" s="232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4.25" customHeight="1" x14ac:dyDescent="0.3">
      <c r="A264" s="232"/>
      <c r="B264" s="74"/>
      <c r="C264" s="74"/>
      <c r="D264" s="74"/>
      <c r="E264" s="74"/>
      <c r="F264" s="74"/>
      <c r="G264" s="232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4.25" customHeight="1" x14ac:dyDescent="0.3">
      <c r="A265" s="232"/>
      <c r="B265" s="74"/>
      <c r="C265" s="74"/>
      <c r="D265" s="74"/>
      <c r="E265" s="74"/>
      <c r="F265" s="74"/>
      <c r="G265" s="232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4.25" customHeight="1" x14ac:dyDescent="0.3">
      <c r="A266" s="232"/>
      <c r="B266" s="74"/>
      <c r="C266" s="74"/>
      <c r="D266" s="74"/>
      <c r="E266" s="74"/>
      <c r="F266" s="74"/>
      <c r="G266" s="232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4.25" customHeight="1" x14ac:dyDescent="0.3">
      <c r="A267" s="232"/>
      <c r="B267" s="74"/>
      <c r="C267" s="74"/>
      <c r="D267" s="74"/>
      <c r="E267" s="74"/>
      <c r="F267" s="74"/>
      <c r="G267" s="232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4.25" customHeight="1" x14ac:dyDescent="0.3">
      <c r="A268" s="232"/>
      <c r="B268" s="74"/>
      <c r="C268" s="74"/>
      <c r="D268" s="74"/>
      <c r="E268" s="74"/>
      <c r="F268" s="74"/>
      <c r="G268" s="232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4.25" customHeight="1" x14ac:dyDescent="0.3">
      <c r="A269" s="232"/>
      <c r="B269" s="74"/>
      <c r="C269" s="74"/>
      <c r="D269" s="74"/>
      <c r="E269" s="74"/>
      <c r="F269" s="74"/>
      <c r="G269" s="232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4.25" customHeight="1" x14ac:dyDescent="0.3">
      <c r="A270" s="232"/>
      <c r="B270" s="74"/>
      <c r="C270" s="74"/>
      <c r="D270" s="74"/>
      <c r="E270" s="74"/>
      <c r="F270" s="74"/>
      <c r="G270" s="232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4.25" customHeight="1" x14ac:dyDescent="0.3">
      <c r="A271" s="232"/>
      <c r="B271" s="74"/>
      <c r="C271" s="74"/>
      <c r="D271" s="74"/>
      <c r="E271" s="74"/>
      <c r="F271" s="74"/>
      <c r="G271" s="232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4.25" customHeight="1" x14ac:dyDescent="0.3">
      <c r="A272" s="232"/>
      <c r="B272" s="74"/>
      <c r="C272" s="74"/>
      <c r="D272" s="74"/>
      <c r="E272" s="74"/>
      <c r="F272" s="74"/>
      <c r="G272" s="232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4.25" customHeight="1" x14ac:dyDescent="0.3">
      <c r="A273" s="232"/>
      <c r="B273" s="74"/>
      <c r="C273" s="74"/>
      <c r="D273" s="74"/>
      <c r="E273" s="74"/>
      <c r="F273" s="74"/>
      <c r="G273" s="232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4.25" customHeight="1" x14ac:dyDescent="0.3">
      <c r="A274" s="232"/>
      <c r="B274" s="74"/>
      <c r="C274" s="74"/>
      <c r="D274" s="74"/>
      <c r="E274" s="74"/>
      <c r="F274" s="74"/>
      <c r="G274" s="232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4.25" customHeight="1" x14ac:dyDescent="0.3">
      <c r="A275" s="232"/>
      <c r="B275" s="74"/>
      <c r="C275" s="74"/>
      <c r="D275" s="74"/>
      <c r="E275" s="74"/>
      <c r="F275" s="74"/>
      <c r="G275" s="232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4.25" customHeight="1" x14ac:dyDescent="0.3">
      <c r="A276" s="232"/>
      <c r="B276" s="74"/>
      <c r="C276" s="74"/>
      <c r="D276" s="74"/>
      <c r="E276" s="74"/>
      <c r="F276" s="74"/>
      <c r="G276" s="232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4.25" customHeight="1" x14ac:dyDescent="0.3">
      <c r="A277" s="232"/>
      <c r="B277" s="74"/>
      <c r="C277" s="74"/>
      <c r="D277" s="74"/>
      <c r="E277" s="74"/>
      <c r="F277" s="74"/>
      <c r="G277" s="232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4.25" customHeight="1" x14ac:dyDescent="0.3">
      <c r="A278" s="232"/>
      <c r="B278" s="74"/>
      <c r="C278" s="74"/>
      <c r="D278" s="74"/>
      <c r="E278" s="74"/>
      <c r="F278" s="74"/>
      <c r="G278" s="232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4.25" customHeight="1" x14ac:dyDescent="0.3">
      <c r="A279" s="232"/>
      <c r="B279" s="74"/>
      <c r="C279" s="74"/>
      <c r="D279" s="74"/>
      <c r="E279" s="74"/>
      <c r="F279" s="74"/>
      <c r="G279" s="232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4.25" customHeight="1" x14ac:dyDescent="0.3">
      <c r="A280" s="232"/>
      <c r="B280" s="74"/>
      <c r="C280" s="74"/>
      <c r="D280" s="74"/>
      <c r="E280" s="74"/>
      <c r="F280" s="74"/>
      <c r="G280" s="232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4.25" customHeight="1" x14ac:dyDescent="0.3">
      <c r="A281" s="232"/>
      <c r="B281" s="74"/>
      <c r="C281" s="74"/>
      <c r="D281" s="74"/>
      <c r="E281" s="74"/>
      <c r="F281" s="74"/>
      <c r="G281" s="232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4.25" customHeight="1" x14ac:dyDescent="0.3">
      <c r="A282" s="232"/>
      <c r="B282" s="74"/>
      <c r="C282" s="74"/>
      <c r="D282" s="74"/>
      <c r="E282" s="74"/>
      <c r="F282" s="74"/>
      <c r="G282" s="232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4.25" customHeight="1" x14ac:dyDescent="0.3">
      <c r="A283" s="232"/>
      <c r="B283" s="74"/>
      <c r="C283" s="74"/>
      <c r="D283" s="74"/>
      <c r="E283" s="74"/>
      <c r="F283" s="74"/>
      <c r="G283" s="232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4.25" customHeight="1" x14ac:dyDescent="0.3">
      <c r="A284" s="232"/>
      <c r="B284" s="74"/>
      <c r="C284" s="74"/>
      <c r="D284" s="74"/>
      <c r="E284" s="74"/>
      <c r="F284" s="74"/>
      <c r="G284" s="232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4.25" customHeight="1" x14ac:dyDescent="0.3">
      <c r="A285" s="232"/>
      <c r="B285" s="74"/>
      <c r="C285" s="74"/>
      <c r="D285" s="74"/>
      <c r="E285" s="74"/>
      <c r="F285" s="74"/>
      <c r="G285" s="232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4.25" customHeight="1" x14ac:dyDescent="0.3">
      <c r="A286" s="232"/>
      <c r="B286" s="74"/>
      <c r="C286" s="74"/>
      <c r="D286" s="74"/>
      <c r="E286" s="74"/>
      <c r="F286" s="74"/>
      <c r="G286" s="232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4.25" customHeight="1" x14ac:dyDescent="0.3">
      <c r="A287" s="232"/>
      <c r="B287" s="74"/>
      <c r="C287" s="74"/>
      <c r="D287" s="74"/>
      <c r="E287" s="74"/>
      <c r="F287" s="74"/>
      <c r="G287" s="232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4.25" customHeight="1" x14ac:dyDescent="0.3">
      <c r="A288" s="232"/>
      <c r="B288" s="74"/>
      <c r="C288" s="74"/>
      <c r="D288" s="74"/>
      <c r="E288" s="74"/>
      <c r="F288" s="74"/>
      <c r="G288" s="232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4.25" customHeight="1" x14ac:dyDescent="0.3">
      <c r="A289" s="232"/>
      <c r="B289" s="74"/>
      <c r="C289" s="74"/>
      <c r="D289" s="74"/>
      <c r="E289" s="74"/>
      <c r="F289" s="74"/>
      <c r="G289" s="232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4.25" customHeight="1" x14ac:dyDescent="0.3">
      <c r="A290" s="232"/>
      <c r="B290" s="74"/>
      <c r="C290" s="74"/>
      <c r="D290" s="74"/>
      <c r="E290" s="74"/>
      <c r="F290" s="74"/>
      <c r="G290" s="232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4.25" customHeight="1" x14ac:dyDescent="0.3">
      <c r="A291" s="232"/>
      <c r="B291" s="74"/>
      <c r="C291" s="74"/>
      <c r="D291" s="74"/>
      <c r="E291" s="74"/>
      <c r="F291" s="74"/>
      <c r="G291" s="232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4.25" customHeight="1" x14ac:dyDescent="0.3">
      <c r="A292" s="232"/>
      <c r="B292" s="74"/>
      <c r="C292" s="74"/>
      <c r="D292" s="74"/>
      <c r="E292" s="74"/>
      <c r="F292" s="74"/>
      <c r="G292" s="232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4.25" customHeight="1" x14ac:dyDescent="0.3">
      <c r="A293" s="232"/>
      <c r="B293" s="74"/>
      <c r="C293" s="74"/>
      <c r="D293" s="74"/>
      <c r="E293" s="74"/>
      <c r="F293" s="74"/>
      <c r="G293" s="232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4.25" customHeight="1" x14ac:dyDescent="0.3">
      <c r="A294" s="232"/>
      <c r="B294" s="74"/>
      <c r="C294" s="74"/>
      <c r="D294" s="74"/>
      <c r="E294" s="74"/>
      <c r="F294" s="74"/>
      <c r="G294" s="232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4.25" customHeight="1" x14ac:dyDescent="0.3">
      <c r="A295" s="232"/>
      <c r="B295" s="74"/>
      <c r="C295" s="74"/>
      <c r="D295" s="74"/>
      <c r="E295" s="74"/>
      <c r="F295" s="74"/>
      <c r="G295" s="232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4.25" customHeight="1" x14ac:dyDescent="0.3">
      <c r="A296" s="232"/>
      <c r="B296" s="74"/>
      <c r="C296" s="74"/>
      <c r="D296" s="74"/>
      <c r="E296" s="74"/>
      <c r="F296" s="74"/>
      <c r="G296" s="232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4.25" customHeight="1" x14ac:dyDescent="0.3">
      <c r="A297" s="232"/>
      <c r="B297" s="74"/>
      <c r="C297" s="74"/>
      <c r="D297" s="74"/>
      <c r="E297" s="74"/>
      <c r="F297" s="74"/>
      <c r="G297" s="232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4.25" customHeight="1" x14ac:dyDescent="0.3">
      <c r="A298" s="232"/>
      <c r="B298" s="74"/>
      <c r="C298" s="74"/>
      <c r="D298" s="74"/>
      <c r="E298" s="74"/>
      <c r="F298" s="74"/>
      <c r="G298" s="232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4.25" customHeight="1" x14ac:dyDescent="0.3">
      <c r="A299" s="232"/>
      <c r="B299" s="74"/>
      <c r="C299" s="74"/>
      <c r="D299" s="74"/>
      <c r="E299" s="74"/>
      <c r="F299" s="74"/>
      <c r="G299" s="232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4.25" customHeight="1" x14ac:dyDescent="0.3">
      <c r="A300" s="232"/>
      <c r="B300" s="74"/>
      <c r="C300" s="74"/>
      <c r="D300" s="74"/>
      <c r="E300" s="74"/>
      <c r="F300" s="74"/>
      <c r="G300" s="232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4.25" customHeight="1" x14ac:dyDescent="0.3">
      <c r="A301" s="232"/>
      <c r="B301" s="74"/>
      <c r="C301" s="74"/>
      <c r="D301" s="74"/>
      <c r="E301" s="74"/>
      <c r="F301" s="74"/>
      <c r="G301" s="232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4.25" customHeight="1" x14ac:dyDescent="0.3">
      <c r="A302" s="232"/>
      <c r="B302" s="74"/>
      <c r="C302" s="74"/>
      <c r="D302" s="74"/>
      <c r="E302" s="74"/>
      <c r="F302" s="74"/>
      <c r="G302" s="232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4.25" customHeight="1" x14ac:dyDescent="0.3">
      <c r="A303" s="232"/>
      <c r="B303" s="74"/>
      <c r="C303" s="74"/>
      <c r="D303" s="74"/>
      <c r="E303" s="74"/>
      <c r="F303" s="74"/>
      <c r="G303" s="232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4.25" customHeight="1" x14ac:dyDescent="0.3">
      <c r="A304" s="232"/>
      <c r="B304" s="74"/>
      <c r="C304" s="74"/>
      <c r="D304" s="74"/>
      <c r="E304" s="74"/>
      <c r="F304" s="74"/>
      <c r="G304" s="232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4.25" customHeight="1" x14ac:dyDescent="0.3">
      <c r="A305" s="232"/>
      <c r="B305" s="74"/>
      <c r="C305" s="74"/>
      <c r="D305" s="74"/>
      <c r="E305" s="74"/>
      <c r="F305" s="74"/>
      <c r="G305" s="232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4.25" customHeight="1" x14ac:dyDescent="0.3">
      <c r="A306" s="232"/>
      <c r="B306" s="74"/>
      <c r="C306" s="74"/>
      <c r="D306" s="74"/>
      <c r="E306" s="74"/>
      <c r="F306" s="74"/>
      <c r="G306" s="232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4.25" customHeight="1" x14ac:dyDescent="0.3">
      <c r="A307" s="232"/>
      <c r="B307" s="74"/>
      <c r="C307" s="74"/>
      <c r="D307" s="74"/>
      <c r="E307" s="74"/>
      <c r="F307" s="74"/>
      <c r="G307" s="232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4.25" customHeight="1" x14ac:dyDescent="0.3">
      <c r="A308" s="232"/>
      <c r="B308" s="74"/>
      <c r="C308" s="74"/>
      <c r="D308" s="74"/>
      <c r="E308" s="74"/>
      <c r="F308" s="74"/>
      <c r="G308" s="232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4.25" customHeight="1" x14ac:dyDescent="0.3">
      <c r="A309" s="232"/>
      <c r="B309" s="74"/>
      <c r="C309" s="74"/>
      <c r="D309" s="74"/>
      <c r="E309" s="74"/>
      <c r="F309" s="74"/>
      <c r="G309" s="232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4.25" customHeight="1" x14ac:dyDescent="0.3">
      <c r="A310" s="232"/>
      <c r="B310" s="74"/>
      <c r="C310" s="74"/>
      <c r="D310" s="74"/>
      <c r="E310" s="74"/>
      <c r="F310" s="74"/>
      <c r="G310" s="232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4.25" customHeight="1" x14ac:dyDescent="0.3">
      <c r="A311" s="232"/>
      <c r="B311" s="74"/>
      <c r="C311" s="74"/>
      <c r="D311" s="74"/>
      <c r="E311" s="74"/>
      <c r="F311" s="74"/>
      <c r="G311" s="232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4.25" customHeight="1" x14ac:dyDescent="0.3">
      <c r="A312" s="232"/>
      <c r="B312" s="74"/>
      <c r="C312" s="74"/>
      <c r="D312" s="74"/>
      <c r="E312" s="74"/>
      <c r="F312" s="74"/>
      <c r="G312" s="232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4.25" customHeight="1" x14ac:dyDescent="0.3">
      <c r="A313" s="232"/>
      <c r="B313" s="74"/>
      <c r="C313" s="74"/>
      <c r="D313" s="74"/>
      <c r="E313" s="74"/>
      <c r="F313" s="74"/>
      <c r="G313" s="232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4.25" customHeight="1" x14ac:dyDescent="0.3">
      <c r="A314" s="232"/>
      <c r="B314" s="74"/>
      <c r="C314" s="74"/>
      <c r="D314" s="74"/>
      <c r="E314" s="74"/>
      <c r="F314" s="74"/>
      <c r="G314" s="232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4.25" customHeight="1" x14ac:dyDescent="0.3">
      <c r="A315" s="232"/>
      <c r="B315" s="74"/>
      <c r="C315" s="74"/>
      <c r="D315" s="74"/>
      <c r="E315" s="74"/>
      <c r="F315" s="74"/>
      <c r="G315" s="232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4.25" customHeight="1" x14ac:dyDescent="0.3">
      <c r="A316" s="232"/>
      <c r="B316" s="74"/>
      <c r="C316" s="74"/>
      <c r="D316" s="74"/>
      <c r="E316" s="74"/>
      <c r="F316" s="74"/>
      <c r="G316" s="232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4.25" customHeight="1" x14ac:dyDescent="0.3">
      <c r="A317" s="232"/>
      <c r="B317" s="74"/>
      <c r="C317" s="74"/>
      <c r="D317" s="74"/>
      <c r="E317" s="74"/>
      <c r="F317" s="74"/>
      <c r="G317" s="232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4.25" customHeight="1" x14ac:dyDescent="0.3">
      <c r="A318" s="232"/>
      <c r="B318" s="74"/>
      <c r="C318" s="74"/>
      <c r="D318" s="74"/>
      <c r="E318" s="74"/>
      <c r="F318" s="74"/>
      <c r="G318" s="232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4.25" customHeight="1" x14ac:dyDescent="0.3">
      <c r="A319" s="232"/>
      <c r="B319" s="74"/>
      <c r="C319" s="74"/>
      <c r="D319" s="74"/>
      <c r="E319" s="74"/>
      <c r="F319" s="74"/>
      <c r="G319" s="232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4.25" customHeight="1" x14ac:dyDescent="0.3">
      <c r="A320" s="232"/>
      <c r="B320" s="74"/>
      <c r="C320" s="74"/>
      <c r="D320" s="74"/>
      <c r="E320" s="74"/>
      <c r="F320" s="74"/>
      <c r="G320" s="232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4.25" customHeight="1" x14ac:dyDescent="0.3">
      <c r="A321" s="232"/>
      <c r="B321" s="74"/>
      <c r="C321" s="74"/>
      <c r="D321" s="74"/>
      <c r="E321" s="74"/>
      <c r="F321" s="74"/>
      <c r="G321" s="232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4.25" customHeight="1" x14ac:dyDescent="0.3">
      <c r="A322" s="232"/>
      <c r="B322" s="74"/>
      <c r="C322" s="74"/>
      <c r="D322" s="74"/>
      <c r="E322" s="74"/>
      <c r="F322" s="74"/>
      <c r="G322" s="232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4.25" customHeight="1" x14ac:dyDescent="0.3">
      <c r="A323" s="232"/>
      <c r="B323" s="74"/>
      <c r="C323" s="74"/>
      <c r="D323" s="74"/>
      <c r="E323" s="74"/>
      <c r="F323" s="74"/>
      <c r="G323" s="232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4.25" customHeight="1" x14ac:dyDescent="0.3">
      <c r="A324" s="232"/>
      <c r="B324" s="74"/>
      <c r="C324" s="74"/>
      <c r="D324" s="74"/>
      <c r="E324" s="74"/>
      <c r="F324" s="74"/>
      <c r="G324" s="232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4.25" customHeight="1" x14ac:dyDescent="0.3">
      <c r="A325" s="232"/>
      <c r="B325" s="74"/>
      <c r="C325" s="74"/>
      <c r="D325" s="74"/>
      <c r="E325" s="74"/>
      <c r="F325" s="74"/>
      <c r="G325" s="232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4.25" customHeight="1" x14ac:dyDescent="0.3">
      <c r="A326" s="232"/>
      <c r="B326" s="74"/>
      <c r="C326" s="74"/>
      <c r="D326" s="74"/>
      <c r="E326" s="74"/>
      <c r="F326" s="74"/>
      <c r="G326" s="232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4.25" customHeight="1" x14ac:dyDescent="0.3">
      <c r="A327" s="232"/>
      <c r="B327" s="74"/>
      <c r="C327" s="74"/>
      <c r="D327" s="74"/>
      <c r="E327" s="74"/>
      <c r="F327" s="74"/>
      <c r="G327" s="232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4.25" customHeight="1" x14ac:dyDescent="0.3">
      <c r="A328" s="232"/>
      <c r="B328" s="74"/>
      <c r="C328" s="74"/>
      <c r="D328" s="74"/>
      <c r="E328" s="74"/>
      <c r="F328" s="74"/>
      <c r="G328" s="232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4.25" customHeight="1" x14ac:dyDescent="0.3">
      <c r="A329" s="232"/>
      <c r="B329" s="74"/>
      <c r="C329" s="74"/>
      <c r="D329" s="74"/>
      <c r="E329" s="74"/>
      <c r="F329" s="74"/>
      <c r="G329" s="232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4.25" customHeight="1" x14ac:dyDescent="0.3">
      <c r="A330" s="232"/>
      <c r="B330" s="74"/>
      <c r="C330" s="74"/>
      <c r="D330" s="74"/>
      <c r="E330" s="74"/>
      <c r="F330" s="74"/>
      <c r="G330" s="232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4.25" customHeight="1" x14ac:dyDescent="0.3">
      <c r="A331" s="232"/>
      <c r="B331" s="74"/>
      <c r="C331" s="74"/>
      <c r="D331" s="74"/>
      <c r="E331" s="74"/>
      <c r="F331" s="74"/>
      <c r="G331" s="232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4.25" customHeight="1" x14ac:dyDescent="0.3">
      <c r="A332" s="232"/>
      <c r="B332" s="74"/>
      <c r="C332" s="74"/>
      <c r="D332" s="74"/>
      <c r="E332" s="74"/>
      <c r="F332" s="74"/>
      <c r="G332" s="232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4.25" customHeight="1" x14ac:dyDescent="0.3">
      <c r="A333" s="232"/>
      <c r="B333" s="74"/>
      <c r="C333" s="74"/>
      <c r="D333" s="74"/>
      <c r="E333" s="74"/>
      <c r="F333" s="74"/>
      <c r="G333" s="232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4.25" customHeight="1" x14ac:dyDescent="0.3">
      <c r="A334" s="232"/>
      <c r="B334" s="74"/>
      <c r="C334" s="74"/>
      <c r="D334" s="74"/>
      <c r="E334" s="74"/>
      <c r="F334" s="74"/>
      <c r="G334" s="232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4.25" customHeight="1" x14ac:dyDescent="0.3">
      <c r="A335" s="232"/>
      <c r="B335" s="74"/>
      <c r="C335" s="74"/>
      <c r="D335" s="74"/>
      <c r="E335" s="74"/>
      <c r="F335" s="74"/>
      <c r="G335" s="232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4.25" customHeight="1" x14ac:dyDescent="0.3">
      <c r="A336" s="232"/>
      <c r="B336" s="74"/>
      <c r="C336" s="74"/>
      <c r="D336" s="74"/>
      <c r="E336" s="74"/>
      <c r="F336" s="74"/>
      <c r="G336" s="232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4.25" customHeight="1" x14ac:dyDescent="0.3">
      <c r="A337" s="232"/>
      <c r="B337" s="74"/>
      <c r="C337" s="74"/>
      <c r="D337" s="74"/>
      <c r="E337" s="74"/>
      <c r="F337" s="74"/>
      <c r="G337" s="232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4.25" customHeight="1" x14ac:dyDescent="0.3">
      <c r="A338" s="232"/>
      <c r="B338" s="74"/>
      <c r="C338" s="74"/>
      <c r="D338" s="74"/>
      <c r="E338" s="74"/>
      <c r="F338" s="74"/>
      <c r="G338" s="232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4.25" customHeight="1" x14ac:dyDescent="0.3">
      <c r="A339" s="232"/>
      <c r="B339" s="74"/>
      <c r="C339" s="74"/>
      <c r="D339" s="74"/>
      <c r="E339" s="74"/>
      <c r="F339" s="74"/>
      <c r="G339" s="232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4.25" customHeight="1" x14ac:dyDescent="0.3">
      <c r="A340" s="232"/>
      <c r="B340" s="74"/>
      <c r="C340" s="74"/>
      <c r="D340" s="74"/>
      <c r="E340" s="74"/>
      <c r="F340" s="74"/>
      <c r="G340" s="232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4.25" customHeight="1" x14ac:dyDescent="0.3">
      <c r="A341" s="232"/>
      <c r="B341" s="74"/>
      <c r="C341" s="74"/>
      <c r="D341" s="74"/>
      <c r="E341" s="74"/>
      <c r="F341" s="74"/>
      <c r="G341" s="232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4.25" customHeight="1" x14ac:dyDescent="0.3">
      <c r="A342" s="232"/>
      <c r="B342" s="74"/>
      <c r="C342" s="74"/>
      <c r="D342" s="74"/>
      <c r="E342" s="74"/>
      <c r="F342" s="74"/>
      <c r="G342" s="232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4.25" customHeight="1" x14ac:dyDescent="0.3">
      <c r="A343" s="232"/>
      <c r="B343" s="74"/>
      <c r="C343" s="74"/>
      <c r="D343" s="74"/>
      <c r="E343" s="74"/>
      <c r="F343" s="74"/>
      <c r="G343" s="232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4.25" customHeight="1" x14ac:dyDescent="0.3">
      <c r="A344" s="232"/>
      <c r="B344" s="74"/>
      <c r="C344" s="74"/>
      <c r="D344" s="74"/>
      <c r="E344" s="74"/>
      <c r="F344" s="74"/>
      <c r="G344" s="232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4.25" customHeight="1" x14ac:dyDescent="0.3">
      <c r="A345" s="232"/>
      <c r="B345" s="74"/>
      <c r="C345" s="74"/>
      <c r="D345" s="74"/>
      <c r="E345" s="74"/>
      <c r="F345" s="74"/>
      <c r="G345" s="232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4.25" customHeight="1" x14ac:dyDescent="0.3">
      <c r="A346" s="232"/>
      <c r="B346" s="74"/>
      <c r="C346" s="74"/>
      <c r="D346" s="74"/>
      <c r="E346" s="74"/>
      <c r="F346" s="74"/>
      <c r="G346" s="232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4.25" customHeight="1" x14ac:dyDescent="0.3">
      <c r="A347" s="232"/>
      <c r="B347" s="74"/>
      <c r="C347" s="74"/>
      <c r="D347" s="74"/>
      <c r="E347" s="74"/>
      <c r="F347" s="74"/>
      <c r="G347" s="232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4.25" customHeight="1" x14ac:dyDescent="0.3">
      <c r="A348" s="232"/>
      <c r="B348" s="74"/>
      <c r="C348" s="74"/>
      <c r="D348" s="74"/>
      <c r="E348" s="74"/>
      <c r="F348" s="74"/>
      <c r="G348" s="232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4.25" customHeight="1" x14ac:dyDescent="0.3">
      <c r="A349" s="232"/>
      <c r="B349" s="74"/>
      <c r="C349" s="74"/>
      <c r="D349" s="74"/>
      <c r="E349" s="74"/>
      <c r="F349" s="74"/>
      <c r="G349" s="232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4.25" customHeight="1" x14ac:dyDescent="0.3">
      <c r="A350" s="232"/>
      <c r="B350" s="74"/>
      <c r="C350" s="74"/>
      <c r="D350" s="74"/>
      <c r="E350" s="74"/>
      <c r="F350" s="74"/>
      <c r="G350" s="232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4.25" customHeight="1" x14ac:dyDescent="0.3">
      <c r="A351" s="232"/>
      <c r="B351" s="74"/>
      <c r="C351" s="74"/>
      <c r="D351" s="74"/>
      <c r="E351" s="74"/>
      <c r="F351" s="74"/>
      <c r="G351" s="232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4.25" customHeight="1" x14ac:dyDescent="0.3">
      <c r="A352" s="232"/>
      <c r="B352" s="74"/>
      <c r="C352" s="74"/>
      <c r="D352" s="74"/>
      <c r="E352" s="74"/>
      <c r="F352" s="74"/>
      <c r="G352" s="232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4.25" customHeight="1" x14ac:dyDescent="0.3">
      <c r="A353" s="232"/>
      <c r="B353" s="74"/>
      <c r="C353" s="74"/>
      <c r="D353" s="74"/>
      <c r="E353" s="74"/>
      <c r="F353" s="74"/>
      <c r="G353" s="232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4.25" customHeight="1" x14ac:dyDescent="0.3">
      <c r="A354" s="232"/>
      <c r="B354" s="74"/>
      <c r="C354" s="74"/>
      <c r="D354" s="74"/>
      <c r="E354" s="74"/>
      <c r="F354" s="74"/>
      <c r="G354" s="232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4.25" customHeight="1" x14ac:dyDescent="0.3">
      <c r="A355" s="232"/>
      <c r="B355" s="74"/>
      <c r="C355" s="74"/>
      <c r="D355" s="74"/>
      <c r="E355" s="74"/>
      <c r="F355" s="74"/>
      <c r="G355" s="232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4.25" customHeight="1" x14ac:dyDescent="0.3">
      <c r="A356" s="232"/>
      <c r="B356" s="74"/>
      <c r="C356" s="74"/>
      <c r="D356" s="74"/>
      <c r="E356" s="74"/>
      <c r="F356" s="74"/>
      <c r="G356" s="232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4.25" customHeight="1" x14ac:dyDescent="0.3">
      <c r="A357" s="232"/>
      <c r="B357" s="74"/>
      <c r="C357" s="74"/>
      <c r="D357" s="74"/>
      <c r="E357" s="74"/>
      <c r="F357" s="74"/>
      <c r="G357" s="232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4.25" customHeight="1" x14ac:dyDescent="0.3">
      <c r="A358" s="232"/>
      <c r="B358" s="74"/>
      <c r="C358" s="74"/>
      <c r="D358" s="74"/>
      <c r="E358" s="74"/>
      <c r="F358" s="74"/>
      <c r="G358" s="232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4.25" customHeight="1" x14ac:dyDescent="0.3">
      <c r="A359" s="232"/>
      <c r="B359" s="74"/>
      <c r="C359" s="74"/>
      <c r="D359" s="74"/>
      <c r="E359" s="74"/>
      <c r="F359" s="74"/>
      <c r="G359" s="232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4.25" customHeight="1" x14ac:dyDescent="0.3">
      <c r="A360" s="232"/>
      <c r="B360" s="74"/>
      <c r="C360" s="74"/>
      <c r="D360" s="74"/>
      <c r="E360" s="74"/>
      <c r="F360" s="74"/>
      <c r="G360" s="232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4.25" customHeight="1" x14ac:dyDescent="0.3">
      <c r="A361" s="232"/>
      <c r="B361" s="74"/>
      <c r="C361" s="74"/>
      <c r="D361" s="74"/>
      <c r="E361" s="74"/>
      <c r="F361" s="74"/>
      <c r="G361" s="232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4.25" customHeight="1" x14ac:dyDescent="0.3">
      <c r="A362" s="232"/>
      <c r="B362" s="74"/>
      <c r="C362" s="74"/>
      <c r="D362" s="74"/>
      <c r="E362" s="74"/>
      <c r="F362" s="74"/>
      <c r="G362" s="232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4.25" customHeight="1" x14ac:dyDescent="0.3">
      <c r="A363" s="232"/>
      <c r="B363" s="74"/>
      <c r="C363" s="74"/>
      <c r="D363" s="74"/>
      <c r="E363" s="74"/>
      <c r="F363" s="74"/>
      <c r="G363" s="232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4.25" customHeight="1" x14ac:dyDescent="0.3">
      <c r="A364" s="232"/>
      <c r="B364" s="74"/>
      <c r="C364" s="74"/>
      <c r="D364" s="74"/>
      <c r="E364" s="74"/>
      <c r="F364" s="74"/>
      <c r="G364" s="232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4.25" customHeight="1" x14ac:dyDescent="0.3">
      <c r="A365" s="232"/>
      <c r="B365" s="74"/>
      <c r="C365" s="74"/>
      <c r="D365" s="74"/>
      <c r="E365" s="74"/>
      <c r="F365" s="74"/>
      <c r="G365" s="232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4.25" customHeight="1" x14ac:dyDescent="0.3">
      <c r="A366" s="232"/>
      <c r="B366" s="74"/>
      <c r="C366" s="74"/>
      <c r="D366" s="74"/>
      <c r="E366" s="74"/>
      <c r="F366" s="74"/>
      <c r="G366" s="232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4.25" customHeight="1" x14ac:dyDescent="0.3">
      <c r="A367" s="232"/>
      <c r="B367" s="74"/>
      <c r="C367" s="74"/>
      <c r="D367" s="74"/>
      <c r="E367" s="74"/>
      <c r="F367" s="74"/>
      <c r="G367" s="232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4.25" customHeight="1" x14ac:dyDescent="0.3">
      <c r="A368" s="232"/>
      <c r="B368" s="74"/>
      <c r="C368" s="74"/>
      <c r="D368" s="74"/>
      <c r="E368" s="74"/>
      <c r="F368" s="74"/>
      <c r="G368" s="232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4.25" customHeight="1" x14ac:dyDescent="0.3">
      <c r="A369" s="232"/>
      <c r="B369" s="74"/>
      <c r="C369" s="74"/>
      <c r="D369" s="74"/>
      <c r="E369" s="74"/>
      <c r="F369" s="74"/>
      <c r="G369" s="232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4.25" customHeight="1" x14ac:dyDescent="0.3">
      <c r="A370" s="232"/>
      <c r="B370" s="74"/>
      <c r="C370" s="74"/>
      <c r="D370" s="74"/>
      <c r="E370" s="74"/>
      <c r="F370" s="74"/>
      <c r="G370" s="232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4.25" customHeight="1" x14ac:dyDescent="0.3">
      <c r="A371" s="232"/>
      <c r="B371" s="74"/>
      <c r="C371" s="74"/>
      <c r="D371" s="74"/>
      <c r="E371" s="74"/>
      <c r="F371" s="74"/>
      <c r="G371" s="232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4.25" customHeight="1" x14ac:dyDescent="0.3">
      <c r="A372" s="232"/>
      <c r="B372" s="74"/>
      <c r="C372" s="74"/>
      <c r="D372" s="74"/>
      <c r="E372" s="74"/>
      <c r="F372" s="74"/>
      <c r="G372" s="232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4.25" customHeight="1" x14ac:dyDescent="0.3">
      <c r="A373" s="232"/>
      <c r="B373" s="74"/>
      <c r="C373" s="74"/>
      <c r="D373" s="74"/>
      <c r="E373" s="74"/>
      <c r="F373" s="74"/>
      <c r="G373" s="232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4.25" customHeight="1" x14ac:dyDescent="0.3">
      <c r="A374" s="232"/>
      <c r="B374" s="74"/>
      <c r="C374" s="74"/>
      <c r="D374" s="74"/>
      <c r="E374" s="74"/>
      <c r="F374" s="74"/>
      <c r="G374" s="232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4.25" customHeight="1" x14ac:dyDescent="0.3">
      <c r="A375" s="232"/>
      <c r="B375" s="74"/>
      <c r="C375" s="74"/>
      <c r="D375" s="74"/>
      <c r="E375" s="74"/>
      <c r="F375" s="74"/>
      <c r="G375" s="232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4.25" customHeight="1" x14ac:dyDescent="0.3">
      <c r="A376" s="232"/>
      <c r="B376" s="74"/>
      <c r="C376" s="74"/>
      <c r="D376" s="74"/>
      <c r="E376" s="74"/>
      <c r="F376" s="74"/>
      <c r="G376" s="232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4.25" customHeight="1" x14ac:dyDescent="0.3">
      <c r="A377" s="232"/>
      <c r="B377" s="74"/>
      <c r="C377" s="74"/>
      <c r="D377" s="74"/>
      <c r="E377" s="74"/>
      <c r="F377" s="74"/>
      <c r="G377" s="232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4.25" customHeight="1" x14ac:dyDescent="0.3">
      <c r="A378" s="232"/>
      <c r="B378" s="74"/>
      <c r="C378" s="74"/>
      <c r="D378" s="74"/>
      <c r="E378" s="74"/>
      <c r="F378" s="74"/>
      <c r="G378" s="232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4.25" customHeight="1" x14ac:dyDescent="0.3">
      <c r="A379" s="232"/>
      <c r="B379" s="74"/>
      <c r="C379" s="74"/>
      <c r="D379" s="74"/>
      <c r="E379" s="74"/>
      <c r="F379" s="74"/>
      <c r="G379" s="232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4.25" customHeight="1" x14ac:dyDescent="0.3">
      <c r="A380" s="232"/>
      <c r="B380" s="74"/>
      <c r="C380" s="74"/>
      <c r="D380" s="74"/>
      <c r="E380" s="74"/>
      <c r="F380" s="74"/>
      <c r="G380" s="232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4.25" customHeight="1" x14ac:dyDescent="0.3">
      <c r="A381" s="232"/>
      <c r="B381" s="74"/>
      <c r="C381" s="74"/>
      <c r="D381" s="74"/>
      <c r="E381" s="74"/>
      <c r="F381" s="74"/>
      <c r="G381" s="232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4.25" customHeight="1" x14ac:dyDescent="0.3">
      <c r="A382" s="232"/>
      <c r="B382" s="74"/>
      <c r="C382" s="74"/>
      <c r="D382" s="74"/>
      <c r="E382" s="74"/>
      <c r="F382" s="74"/>
      <c r="G382" s="232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4.25" customHeight="1" x14ac:dyDescent="0.3">
      <c r="A383" s="232"/>
      <c r="B383" s="74"/>
      <c r="C383" s="74"/>
      <c r="D383" s="74"/>
      <c r="E383" s="74"/>
      <c r="F383" s="74"/>
      <c r="G383" s="232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4.25" customHeight="1" x14ac:dyDescent="0.3">
      <c r="A384" s="232"/>
      <c r="B384" s="74"/>
      <c r="C384" s="74"/>
      <c r="D384" s="74"/>
      <c r="E384" s="74"/>
      <c r="F384" s="74"/>
      <c r="G384" s="232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4.25" customHeight="1" x14ac:dyDescent="0.3">
      <c r="A385" s="232"/>
      <c r="B385" s="74"/>
      <c r="C385" s="74"/>
      <c r="D385" s="74"/>
      <c r="E385" s="74"/>
      <c r="F385" s="74"/>
      <c r="G385" s="232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4.25" customHeight="1" x14ac:dyDescent="0.3">
      <c r="A386" s="232"/>
      <c r="B386" s="74"/>
      <c r="C386" s="74"/>
      <c r="D386" s="74"/>
      <c r="E386" s="74"/>
      <c r="F386" s="74"/>
      <c r="G386" s="232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4.25" customHeight="1" x14ac:dyDescent="0.3">
      <c r="A387" s="232"/>
      <c r="B387" s="74"/>
      <c r="C387" s="74"/>
      <c r="D387" s="74"/>
      <c r="E387" s="74"/>
      <c r="F387" s="74"/>
      <c r="G387" s="232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4.25" customHeight="1" x14ac:dyDescent="0.3">
      <c r="A388" s="232"/>
      <c r="B388" s="74"/>
      <c r="C388" s="74"/>
      <c r="D388" s="74"/>
      <c r="E388" s="74"/>
      <c r="F388" s="74"/>
      <c r="G388" s="232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4.25" customHeight="1" x14ac:dyDescent="0.3">
      <c r="A389" s="232"/>
      <c r="B389" s="74"/>
      <c r="C389" s="74"/>
      <c r="D389" s="74"/>
      <c r="E389" s="74"/>
      <c r="F389" s="74"/>
      <c r="G389" s="232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4.25" customHeight="1" x14ac:dyDescent="0.3">
      <c r="A390" s="232"/>
      <c r="B390" s="74"/>
      <c r="C390" s="74"/>
      <c r="D390" s="74"/>
      <c r="E390" s="74"/>
      <c r="F390" s="74"/>
      <c r="G390" s="232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4.25" customHeight="1" x14ac:dyDescent="0.3">
      <c r="A391" s="232"/>
      <c r="B391" s="74"/>
      <c r="C391" s="74"/>
      <c r="D391" s="74"/>
      <c r="E391" s="74"/>
      <c r="F391" s="74"/>
      <c r="G391" s="232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4.25" customHeight="1" x14ac:dyDescent="0.3">
      <c r="A392" s="232"/>
      <c r="B392" s="74"/>
      <c r="C392" s="74"/>
      <c r="D392" s="74"/>
      <c r="E392" s="74"/>
      <c r="F392" s="74"/>
      <c r="G392" s="232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4.25" customHeight="1" x14ac:dyDescent="0.3">
      <c r="A393" s="232"/>
      <c r="B393" s="74"/>
      <c r="C393" s="74"/>
      <c r="D393" s="74"/>
      <c r="E393" s="74"/>
      <c r="F393" s="74"/>
      <c r="G393" s="232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4.25" customHeight="1" x14ac:dyDescent="0.3">
      <c r="A394" s="232"/>
      <c r="B394" s="74"/>
      <c r="C394" s="74"/>
      <c r="D394" s="74"/>
      <c r="E394" s="74"/>
      <c r="F394" s="74"/>
      <c r="G394" s="232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4.25" customHeight="1" x14ac:dyDescent="0.3">
      <c r="A395" s="232"/>
      <c r="B395" s="74"/>
      <c r="C395" s="74"/>
      <c r="D395" s="74"/>
      <c r="E395" s="74"/>
      <c r="F395" s="74"/>
      <c r="G395" s="232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4.25" customHeight="1" x14ac:dyDescent="0.3">
      <c r="A396" s="232"/>
      <c r="B396" s="74"/>
      <c r="C396" s="74"/>
      <c r="D396" s="74"/>
      <c r="E396" s="74"/>
      <c r="F396" s="74"/>
      <c r="G396" s="232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4.25" customHeight="1" x14ac:dyDescent="0.3">
      <c r="A397" s="232"/>
      <c r="B397" s="74"/>
      <c r="C397" s="74"/>
      <c r="D397" s="74"/>
      <c r="E397" s="74"/>
      <c r="F397" s="74"/>
      <c r="G397" s="232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4.25" customHeight="1" x14ac:dyDescent="0.3">
      <c r="A398" s="232"/>
      <c r="B398" s="74"/>
      <c r="C398" s="74"/>
      <c r="D398" s="74"/>
      <c r="E398" s="74"/>
      <c r="F398" s="74"/>
      <c r="G398" s="232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4.25" customHeight="1" x14ac:dyDescent="0.3">
      <c r="A399" s="232"/>
      <c r="B399" s="74"/>
      <c r="C399" s="74"/>
      <c r="D399" s="74"/>
      <c r="E399" s="74"/>
      <c r="F399" s="74"/>
      <c r="G399" s="232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4.25" customHeight="1" x14ac:dyDescent="0.3">
      <c r="A400" s="232"/>
      <c r="B400" s="74"/>
      <c r="C400" s="74"/>
      <c r="D400" s="74"/>
      <c r="E400" s="74"/>
      <c r="F400" s="74"/>
      <c r="G400" s="232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4.25" customHeight="1" x14ac:dyDescent="0.3">
      <c r="A401" s="232"/>
      <c r="B401" s="74"/>
      <c r="C401" s="74"/>
      <c r="D401" s="74"/>
      <c r="E401" s="74"/>
      <c r="F401" s="74"/>
      <c r="G401" s="232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4.25" customHeight="1" x14ac:dyDescent="0.3">
      <c r="A402" s="232"/>
      <c r="B402" s="74"/>
      <c r="C402" s="74"/>
      <c r="D402" s="74"/>
      <c r="E402" s="74"/>
      <c r="F402" s="74"/>
      <c r="G402" s="232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4.25" customHeight="1" x14ac:dyDescent="0.3">
      <c r="A403" s="232"/>
      <c r="B403" s="74"/>
      <c r="C403" s="74"/>
      <c r="D403" s="74"/>
      <c r="E403" s="74"/>
      <c r="F403" s="74"/>
      <c r="G403" s="232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4.25" customHeight="1" x14ac:dyDescent="0.3">
      <c r="A404" s="232"/>
      <c r="B404" s="74"/>
      <c r="C404" s="74"/>
      <c r="D404" s="74"/>
      <c r="E404" s="74"/>
      <c r="F404" s="74"/>
      <c r="G404" s="232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4.25" customHeight="1" x14ac:dyDescent="0.3">
      <c r="A405" s="232"/>
      <c r="B405" s="74"/>
      <c r="C405" s="74"/>
      <c r="D405" s="74"/>
      <c r="E405" s="74"/>
      <c r="F405" s="74"/>
      <c r="G405" s="232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4.25" customHeight="1" x14ac:dyDescent="0.3">
      <c r="A406" s="232"/>
      <c r="B406" s="74"/>
      <c r="C406" s="74"/>
      <c r="D406" s="74"/>
      <c r="E406" s="74"/>
      <c r="F406" s="74"/>
      <c r="G406" s="232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4.25" customHeight="1" x14ac:dyDescent="0.3">
      <c r="A407" s="232"/>
      <c r="B407" s="74"/>
      <c r="C407" s="74"/>
      <c r="D407" s="74"/>
      <c r="E407" s="74"/>
      <c r="F407" s="74"/>
      <c r="G407" s="232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4.25" customHeight="1" x14ac:dyDescent="0.3">
      <c r="A408" s="232"/>
      <c r="B408" s="74"/>
      <c r="C408" s="74"/>
      <c r="D408" s="74"/>
      <c r="E408" s="74"/>
      <c r="F408" s="74"/>
      <c r="G408" s="232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4.25" customHeight="1" x14ac:dyDescent="0.3">
      <c r="A409" s="232"/>
      <c r="B409" s="74"/>
      <c r="C409" s="74"/>
      <c r="D409" s="74"/>
      <c r="E409" s="74"/>
      <c r="F409" s="74"/>
      <c r="G409" s="232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4.25" customHeight="1" x14ac:dyDescent="0.3">
      <c r="A410" s="232"/>
      <c r="B410" s="74"/>
      <c r="C410" s="74"/>
      <c r="D410" s="74"/>
      <c r="E410" s="74"/>
      <c r="F410" s="74"/>
      <c r="G410" s="232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4.25" customHeight="1" x14ac:dyDescent="0.3">
      <c r="A411" s="232"/>
      <c r="B411" s="74"/>
      <c r="C411" s="74"/>
      <c r="D411" s="74"/>
      <c r="E411" s="74"/>
      <c r="F411" s="74"/>
      <c r="G411" s="232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4.25" customHeight="1" x14ac:dyDescent="0.3">
      <c r="A412" s="232"/>
      <c r="B412" s="74"/>
      <c r="C412" s="74"/>
      <c r="D412" s="74"/>
      <c r="E412" s="74"/>
      <c r="F412" s="74"/>
      <c r="G412" s="232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4.25" customHeight="1" x14ac:dyDescent="0.3">
      <c r="A413" s="232"/>
      <c r="B413" s="74"/>
      <c r="C413" s="74"/>
      <c r="D413" s="74"/>
      <c r="E413" s="74"/>
      <c r="F413" s="74"/>
      <c r="G413" s="232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4.25" customHeight="1" x14ac:dyDescent="0.3">
      <c r="A414" s="232"/>
      <c r="B414" s="74"/>
      <c r="C414" s="74"/>
      <c r="D414" s="74"/>
      <c r="E414" s="74"/>
      <c r="F414" s="74"/>
      <c r="G414" s="232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4.25" customHeight="1" x14ac:dyDescent="0.3">
      <c r="A415" s="232"/>
      <c r="B415" s="74"/>
      <c r="C415" s="74"/>
      <c r="D415" s="74"/>
      <c r="E415" s="74"/>
      <c r="F415" s="74"/>
      <c r="G415" s="232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4.25" customHeight="1" x14ac:dyDescent="0.3">
      <c r="A416" s="232"/>
      <c r="B416" s="74"/>
      <c r="C416" s="74"/>
      <c r="D416" s="74"/>
      <c r="E416" s="74"/>
      <c r="F416" s="74"/>
      <c r="G416" s="232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4.25" customHeight="1" x14ac:dyDescent="0.3">
      <c r="A417" s="232"/>
      <c r="B417" s="74"/>
      <c r="C417" s="74"/>
      <c r="D417" s="74"/>
      <c r="E417" s="74"/>
      <c r="F417" s="74"/>
      <c r="G417" s="232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4.25" customHeight="1" x14ac:dyDescent="0.3">
      <c r="A418" s="232"/>
      <c r="B418" s="74"/>
      <c r="C418" s="74"/>
      <c r="D418" s="74"/>
      <c r="E418" s="74"/>
      <c r="F418" s="74"/>
      <c r="G418" s="232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4.25" customHeight="1" x14ac:dyDescent="0.3">
      <c r="A419" s="232"/>
      <c r="B419" s="74"/>
      <c r="C419" s="74"/>
      <c r="D419" s="74"/>
      <c r="E419" s="74"/>
      <c r="F419" s="74"/>
      <c r="G419" s="232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4.25" customHeight="1" x14ac:dyDescent="0.3">
      <c r="A420" s="232"/>
      <c r="B420" s="74"/>
      <c r="C420" s="74"/>
      <c r="D420" s="74"/>
      <c r="E420" s="74"/>
      <c r="F420" s="74"/>
      <c r="G420" s="232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4.25" customHeight="1" x14ac:dyDescent="0.3">
      <c r="A421" s="232"/>
      <c r="B421" s="74"/>
      <c r="C421" s="74"/>
      <c r="D421" s="74"/>
      <c r="E421" s="74"/>
      <c r="F421" s="74"/>
      <c r="G421" s="232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4.25" customHeight="1" x14ac:dyDescent="0.3">
      <c r="A422" s="232"/>
      <c r="B422" s="74"/>
      <c r="C422" s="74"/>
      <c r="D422" s="74"/>
      <c r="E422" s="74"/>
      <c r="F422" s="74"/>
      <c r="G422" s="232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4.25" customHeight="1" x14ac:dyDescent="0.3">
      <c r="A423" s="232"/>
      <c r="B423" s="74"/>
      <c r="C423" s="74"/>
      <c r="D423" s="74"/>
      <c r="E423" s="74"/>
      <c r="F423" s="74"/>
      <c r="G423" s="232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4.25" customHeight="1" x14ac:dyDescent="0.3">
      <c r="A424" s="232"/>
      <c r="B424" s="74"/>
      <c r="C424" s="74"/>
      <c r="D424" s="74"/>
      <c r="E424" s="74"/>
      <c r="F424" s="74"/>
      <c r="G424" s="232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4.25" customHeight="1" x14ac:dyDescent="0.3">
      <c r="A425" s="232"/>
      <c r="B425" s="74"/>
      <c r="C425" s="74"/>
      <c r="D425" s="74"/>
      <c r="E425" s="74"/>
      <c r="F425" s="74"/>
      <c r="G425" s="232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4.25" customHeight="1" x14ac:dyDescent="0.3">
      <c r="A426" s="232"/>
      <c r="B426" s="74"/>
      <c r="C426" s="74"/>
      <c r="D426" s="74"/>
      <c r="E426" s="74"/>
      <c r="F426" s="74"/>
      <c r="G426" s="232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4.25" customHeight="1" x14ac:dyDescent="0.3">
      <c r="A427" s="232"/>
      <c r="B427" s="74"/>
      <c r="C427" s="74"/>
      <c r="D427" s="74"/>
      <c r="E427" s="74"/>
      <c r="F427" s="74"/>
      <c r="G427" s="232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4.25" customHeight="1" x14ac:dyDescent="0.3">
      <c r="A428" s="232"/>
      <c r="B428" s="74"/>
      <c r="C428" s="74"/>
      <c r="D428" s="74"/>
      <c r="E428" s="74"/>
      <c r="F428" s="74"/>
      <c r="G428" s="232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4.25" customHeight="1" x14ac:dyDescent="0.3">
      <c r="A429" s="232"/>
      <c r="B429" s="74"/>
      <c r="C429" s="74"/>
      <c r="D429" s="74"/>
      <c r="E429" s="74"/>
      <c r="F429" s="74"/>
      <c r="G429" s="232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4.25" customHeight="1" x14ac:dyDescent="0.3">
      <c r="A430" s="232"/>
      <c r="B430" s="74"/>
      <c r="C430" s="74"/>
      <c r="D430" s="74"/>
      <c r="E430" s="74"/>
      <c r="F430" s="74"/>
      <c r="G430" s="232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4.25" customHeight="1" x14ac:dyDescent="0.3">
      <c r="A431" s="232"/>
      <c r="B431" s="74"/>
      <c r="C431" s="74"/>
      <c r="D431" s="74"/>
      <c r="E431" s="74"/>
      <c r="F431" s="74"/>
      <c r="G431" s="232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4.25" customHeight="1" x14ac:dyDescent="0.3">
      <c r="A432" s="232"/>
      <c r="B432" s="74"/>
      <c r="C432" s="74"/>
      <c r="D432" s="74"/>
      <c r="E432" s="74"/>
      <c r="F432" s="74"/>
      <c r="G432" s="232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4.25" customHeight="1" x14ac:dyDescent="0.3">
      <c r="A433" s="232"/>
      <c r="B433" s="74"/>
      <c r="C433" s="74"/>
      <c r="D433" s="74"/>
      <c r="E433" s="74"/>
      <c r="F433" s="74"/>
      <c r="G433" s="232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4.25" customHeight="1" x14ac:dyDescent="0.3">
      <c r="A434" s="232"/>
      <c r="B434" s="74"/>
      <c r="C434" s="74"/>
      <c r="D434" s="74"/>
      <c r="E434" s="74"/>
      <c r="F434" s="74"/>
      <c r="G434" s="232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4.25" customHeight="1" x14ac:dyDescent="0.3">
      <c r="A435" s="232"/>
      <c r="B435" s="74"/>
      <c r="C435" s="74"/>
      <c r="D435" s="74"/>
      <c r="E435" s="74"/>
      <c r="F435" s="74"/>
      <c r="G435" s="232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4.25" customHeight="1" x14ac:dyDescent="0.3">
      <c r="A436" s="232"/>
      <c r="B436" s="74"/>
      <c r="C436" s="74"/>
      <c r="D436" s="74"/>
      <c r="E436" s="74"/>
      <c r="F436" s="74"/>
      <c r="G436" s="232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4.25" customHeight="1" x14ac:dyDescent="0.3">
      <c r="A437" s="232"/>
      <c r="B437" s="74"/>
      <c r="C437" s="74"/>
      <c r="D437" s="74"/>
      <c r="E437" s="74"/>
      <c r="F437" s="74"/>
      <c r="G437" s="232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4.25" customHeight="1" x14ac:dyDescent="0.3">
      <c r="A438" s="232"/>
      <c r="B438" s="74"/>
      <c r="C438" s="74"/>
      <c r="D438" s="74"/>
      <c r="E438" s="74"/>
      <c r="F438" s="74"/>
      <c r="G438" s="232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4.25" customHeight="1" x14ac:dyDescent="0.3">
      <c r="A439" s="232"/>
      <c r="B439" s="74"/>
      <c r="C439" s="74"/>
      <c r="D439" s="74"/>
      <c r="E439" s="74"/>
      <c r="F439" s="74"/>
      <c r="G439" s="232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4.25" customHeight="1" x14ac:dyDescent="0.3">
      <c r="A440" s="232"/>
      <c r="B440" s="74"/>
      <c r="C440" s="74"/>
      <c r="D440" s="74"/>
      <c r="E440" s="74"/>
      <c r="F440" s="74"/>
      <c r="G440" s="232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4.25" customHeight="1" x14ac:dyDescent="0.3">
      <c r="A441" s="232"/>
      <c r="B441" s="74"/>
      <c r="C441" s="74"/>
      <c r="D441" s="74"/>
      <c r="E441" s="74"/>
      <c r="F441" s="74"/>
      <c r="G441" s="232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4.25" customHeight="1" x14ac:dyDescent="0.3">
      <c r="A442" s="232"/>
      <c r="B442" s="74"/>
      <c r="C442" s="74"/>
      <c r="D442" s="74"/>
      <c r="E442" s="74"/>
      <c r="F442" s="74"/>
      <c r="G442" s="232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4.25" customHeight="1" x14ac:dyDescent="0.3">
      <c r="A443" s="232"/>
      <c r="B443" s="74"/>
      <c r="C443" s="74"/>
      <c r="D443" s="74"/>
      <c r="E443" s="74"/>
      <c r="F443" s="74"/>
      <c r="G443" s="232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4.25" customHeight="1" x14ac:dyDescent="0.3">
      <c r="A444" s="232"/>
      <c r="B444" s="74"/>
      <c r="C444" s="74"/>
      <c r="D444" s="74"/>
      <c r="E444" s="74"/>
      <c r="F444" s="74"/>
      <c r="G444" s="232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4.25" customHeight="1" x14ac:dyDescent="0.3">
      <c r="A445" s="232"/>
      <c r="B445" s="74"/>
      <c r="C445" s="74"/>
      <c r="D445" s="74"/>
      <c r="E445" s="74"/>
      <c r="F445" s="74"/>
      <c r="G445" s="232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4.25" customHeight="1" x14ac:dyDescent="0.3">
      <c r="A446" s="232"/>
      <c r="B446" s="74"/>
      <c r="C446" s="74"/>
      <c r="D446" s="74"/>
      <c r="E446" s="74"/>
      <c r="F446" s="74"/>
      <c r="G446" s="232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4.25" customHeight="1" x14ac:dyDescent="0.3">
      <c r="A447" s="232"/>
      <c r="B447" s="74"/>
      <c r="C447" s="74"/>
      <c r="D447" s="74"/>
      <c r="E447" s="74"/>
      <c r="F447" s="74"/>
      <c r="G447" s="232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4.25" customHeight="1" x14ac:dyDescent="0.3">
      <c r="A448" s="232"/>
      <c r="B448" s="74"/>
      <c r="C448" s="74"/>
      <c r="D448" s="74"/>
      <c r="E448" s="74"/>
      <c r="F448" s="74"/>
      <c r="G448" s="232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4.25" customHeight="1" x14ac:dyDescent="0.3">
      <c r="A449" s="232"/>
      <c r="B449" s="74"/>
      <c r="C449" s="74"/>
      <c r="D449" s="74"/>
      <c r="E449" s="74"/>
      <c r="F449" s="74"/>
      <c r="G449" s="232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4.25" customHeight="1" x14ac:dyDescent="0.3">
      <c r="A450" s="232"/>
      <c r="B450" s="74"/>
      <c r="C450" s="74"/>
      <c r="D450" s="74"/>
      <c r="E450" s="74"/>
      <c r="F450" s="74"/>
      <c r="G450" s="232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4.25" customHeight="1" x14ac:dyDescent="0.3">
      <c r="A451" s="232"/>
      <c r="B451" s="74"/>
      <c r="C451" s="74"/>
      <c r="D451" s="74"/>
      <c r="E451" s="74"/>
      <c r="F451" s="74"/>
      <c r="G451" s="232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4.25" customHeight="1" x14ac:dyDescent="0.3">
      <c r="A452" s="232"/>
      <c r="B452" s="74"/>
      <c r="C452" s="74"/>
      <c r="D452" s="74"/>
      <c r="E452" s="74"/>
      <c r="F452" s="74"/>
      <c r="G452" s="232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4.25" customHeight="1" x14ac:dyDescent="0.3">
      <c r="A453" s="232"/>
      <c r="B453" s="74"/>
      <c r="C453" s="74"/>
      <c r="D453" s="74"/>
      <c r="E453" s="74"/>
      <c r="F453" s="74"/>
      <c r="G453" s="232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4.25" customHeight="1" x14ac:dyDescent="0.3">
      <c r="A454" s="232"/>
      <c r="B454" s="74"/>
      <c r="C454" s="74"/>
      <c r="D454" s="74"/>
      <c r="E454" s="74"/>
      <c r="F454" s="74"/>
      <c r="G454" s="232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4.25" customHeight="1" x14ac:dyDescent="0.3">
      <c r="A455" s="232"/>
      <c r="B455" s="74"/>
      <c r="C455" s="74"/>
      <c r="D455" s="74"/>
      <c r="E455" s="74"/>
      <c r="F455" s="74"/>
      <c r="G455" s="232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4.25" customHeight="1" x14ac:dyDescent="0.3">
      <c r="A456" s="232"/>
      <c r="B456" s="74"/>
      <c r="C456" s="74"/>
      <c r="D456" s="74"/>
      <c r="E456" s="74"/>
      <c r="F456" s="74"/>
      <c r="G456" s="232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4.25" customHeight="1" x14ac:dyDescent="0.3">
      <c r="A457" s="232"/>
      <c r="B457" s="74"/>
      <c r="C457" s="74"/>
      <c r="D457" s="74"/>
      <c r="E457" s="74"/>
      <c r="F457" s="74"/>
      <c r="G457" s="232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4.25" customHeight="1" x14ac:dyDescent="0.3">
      <c r="A458" s="232"/>
      <c r="B458" s="74"/>
      <c r="C458" s="74"/>
      <c r="D458" s="74"/>
      <c r="E458" s="74"/>
      <c r="F458" s="74"/>
      <c r="G458" s="232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4.25" customHeight="1" x14ac:dyDescent="0.3">
      <c r="A459" s="232"/>
      <c r="B459" s="74"/>
      <c r="C459" s="74"/>
      <c r="D459" s="74"/>
      <c r="E459" s="74"/>
      <c r="F459" s="74"/>
      <c r="G459" s="232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4.25" customHeight="1" x14ac:dyDescent="0.3">
      <c r="A460" s="232"/>
      <c r="B460" s="74"/>
      <c r="C460" s="74"/>
      <c r="D460" s="74"/>
      <c r="E460" s="74"/>
      <c r="F460" s="74"/>
      <c r="G460" s="232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4.25" customHeight="1" x14ac:dyDescent="0.3">
      <c r="A461" s="232"/>
      <c r="B461" s="74"/>
      <c r="C461" s="74"/>
      <c r="D461" s="74"/>
      <c r="E461" s="74"/>
      <c r="F461" s="74"/>
      <c r="G461" s="232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4.25" customHeight="1" x14ac:dyDescent="0.3">
      <c r="A462" s="232"/>
      <c r="B462" s="74"/>
      <c r="C462" s="74"/>
      <c r="D462" s="74"/>
      <c r="E462" s="74"/>
      <c r="F462" s="74"/>
      <c r="G462" s="232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4.25" customHeight="1" x14ac:dyDescent="0.3">
      <c r="A463" s="232"/>
      <c r="B463" s="74"/>
      <c r="C463" s="74"/>
      <c r="D463" s="74"/>
      <c r="E463" s="74"/>
      <c r="F463" s="74"/>
      <c r="G463" s="232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4.25" customHeight="1" x14ac:dyDescent="0.3">
      <c r="A464" s="232"/>
      <c r="B464" s="74"/>
      <c r="C464" s="74"/>
      <c r="D464" s="74"/>
      <c r="E464" s="74"/>
      <c r="F464" s="74"/>
      <c r="G464" s="232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4.25" customHeight="1" x14ac:dyDescent="0.3">
      <c r="A465" s="232"/>
      <c r="B465" s="74"/>
      <c r="C465" s="74"/>
      <c r="D465" s="74"/>
      <c r="E465" s="74"/>
      <c r="F465" s="74"/>
      <c r="G465" s="232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4.25" customHeight="1" x14ac:dyDescent="0.3">
      <c r="A466" s="232"/>
      <c r="B466" s="74"/>
      <c r="C466" s="74"/>
      <c r="D466" s="74"/>
      <c r="E466" s="74"/>
      <c r="F466" s="74"/>
      <c r="G466" s="232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4.25" customHeight="1" x14ac:dyDescent="0.3">
      <c r="A467" s="232"/>
      <c r="B467" s="74"/>
      <c r="C467" s="74"/>
      <c r="D467" s="74"/>
      <c r="E467" s="74"/>
      <c r="F467" s="74"/>
      <c r="G467" s="232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4.25" customHeight="1" x14ac:dyDescent="0.3">
      <c r="A468" s="232"/>
      <c r="B468" s="74"/>
      <c r="C468" s="74"/>
      <c r="D468" s="74"/>
      <c r="E468" s="74"/>
      <c r="F468" s="74"/>
      <c r="G468" s="232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4.25" customHeight="1" x14ac:dyDescent="0.3">
      <c r="A469" s="232"/>
      <c r="B469" s="74"/>
      <c r="C469" s="74"/>
      <c r="D469" s="74"/>
      <c r="E469" s="74"/>
      <c r="F469" s="74"/>
      <c r="G469" s="232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4.25" customHeight="1" x14ac:dyDescent="0.3">
      <c r="A470" s="232"/>
      <c r="B470" s="74"/>
      <c r="C470" s="74"/>
      <c r="D470" s="74"/>
      <c r="E470" s="74"/>
      <c r="F470" s="74"/>
      <c r="G470" s="232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4.25" customHeight="1" x14ac:dyDescent="0.3">
      <c r="A471" s="232"/>
      <c r="B471" s="74"/>
      <c r="C471" s="74"/>
      <c r="D471" s="74"/>
      <c r="E471" s="74"/>
      <c r="F471" s="74"/>
      <c r="G471" s="232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4.25" customHeight="1" x14ac:dyDescent="0.3">
      <c r="A472" s="232"/>
      <c r="B472" s="74"/>
      <c r="C472" s="74"/>
      <c r="D472" s="74"/>
      <c r="E472" s="74"/>
      <c r="F472" s="74"/>
      <c r="G472" s="232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4.25" customHeight="1" x14ac:dyDescent="0.3">
      <c r="A473" s="232"/>
      <c r="B473" s="74"/>
      <c r="C473" s="74"/>
      <c r="D473" s="74"/>
      <c r="E473" s="74"/>
      <c r="F473" s="74"/>
      <c r="G473" s="232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4.25" customHeight="1" x14ac:dyDescent="0.3">
      <c r="A474" s="232"/>
      <c r="B474" s="74"/>
      <c r="C474" s="74"/>
      <c r="D474" s="74"/>
      <c r="E474" s="74"/>
      <c r="F474" s="74"/>
      <c r="G474" s="232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4.25" customHeight="1" x14ac:dyDescent="0.3">
      <c r="A475" s="232"/>
      <c r="B475" s="74"/>
      <c r="C475" s="74"/>
      <c r="D475" s="74"/>
      <c r="E475" s="74"/>
      <c r="F475" s="74"/>
      <c r="G475" s="232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4.25" customHeight="1" x14ac:dyDescent="0.3">
      <c r="A476" s="232"/>
      <c r="B476" s="74"/>
      <c r="C476" s="74"/>
      <c r="D476" s="74"/>
      <c r="E476" s="74"/>
      <c r="F476" s="74"/>
      <c r="G476" s="232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4.25" customHeight="1" x14ac:dyDescent="0.3">
      <c r="A477" s="232"/>
      <c r="B477" s="74"/>
      <c r="C477" s="74"/>
      <c r="D477" s="74"/>
      <c r="E477" s="74"/>
      <c r="F477" s="74"/>
      <c r="G477" s="232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4.25" customHeight="1" x14ac:dyDescent="0.3">
      <c r="A478" s="232"/>
      <c r="B478" s="74"/>
      <c r="C478" s="74"/>
      <c r="D478" s="74"/>
      <c r="E478" s="74"/>
      <c r="F478" s="74"/>
      <c r="G478" s="232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4.25" customHeight="1" x14ac:dyDescent="0.3">
      <c r="A479" s="232"/>
      <c r="B479" s="74"/>
      <c r="C479" s="74"/>
      <c r="D479" s="74"/>
      <c r="E479" s="74"/>
      <c r="F479" s="74"/>
      <c r="G479" s="232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4.25" customHeight="1" x14ac:dyDescent="0.3">
      <c r="A480" s="232"/>
      <c r="B480" s="74"/>
      <c r="C480" s="74"/>
      <c r="D480" s="74"/>
      <c r="E480" s="74"/>
      <c r="F480" s="74"/>
      <c r="G480" s="232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4.25" customHeight="1" x14ac:dyDescent="0.3">
      <c r="A481" s="232"/>
      <c r="B481" s="74"/>
      <c r="C481" s="74"/>
      <c r="D481" s="74"/>
      <c r="E481" s="74"/>
      <c r="F481" s="74"/>
      <c r="G481" s="232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4.25" customHeight="1" x14ac:dyDescent="0.3">
      <c r="A482" s="232"/>
      <c r="B482" s="74"/>
      <c r="C482" s="74"/>
      <c r="D482" s="74"/>
      <c r="E482" s="74"/>
      <c r="F482" s="74"/>
      <c r="G482" s="232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4.25" customHeight="1" x14ac:dyDescent="0.3">
      <c r="A483" s="232"/>
      <c r="B483" s="74"/>
      <c r="C483" s="74"/>
      <c r="D483" s="74"/>
      <c r="E483" s="74"/>
      <c r="F483" s="74"/>
      <c r="G483" s="232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4.25" customHeight="1" x14ac:dyDescent="0.3">
      <c r="A484" s="232"/>
      <c r="B484" s="74"/>
      <c r="C484" s="74"/>
      <c r="D484" s="74"/>
      <c r="E484" s="74"/>
      <c r="F484" s="74"/>
      <c r="G484" s="232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4.25" customHeight="1" x14ac:dyDescent="0.3">
      <c r="A485" s="232"/>
      <c r="B485" s="74"/>
      <c r="C485" s="74"/>
      <c r="D485" s="74"/>
      <c r="E485" s="74"/>
      <c r="F485" s="74"/>
      <c r="G485" s="232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4.25" customHeight="1" x14ac:dyDescent="0.3">
      <c r="A486" s="232"/>
      <c r="B486" s="74"/>
      <c r="C486" s="74"/>
      <c r="D486" s="74"/>
      <c r="E486" s="74"/>
      <c r="F486" s="74"/>
      <c r="G486" s="232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4.25" customHeight="1" x14ac:dyDescent="0.3">
      <c r="A487" s="232"/>
      <c r="B487" s="74"/>
      <c r="C487" s="74"/>
      <c r="D487" s="74"/>
      <c r="E487" s="74"/>
      <c r="F487" s="74"/>
      <c r="G487" s="232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4.25" customHeight="1" x14ac:dyDescent="0.3">
      <c r="A488" s="232"/>
      <c r="B488" s="74"/>
      <c r="C488" s="74"/>
      <c r="D488" s="74"/>
      <c r="E488" s="74"/>
      <c r="F488" s="74"/>
      <c r="G488" s="232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4.25" customHeight="1" x14ac:dyDescent="0.3">
      <c r="A489" s="232"/>
      <c r="B489" s="74"/>
      <c r="C489" s="74"/>
      <c r="D489" s="74"/>
      <c r="E489" s="74"/>
      <c r="F489" s="74"/>
      <c r="G489" s="232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4.25" customHeight="1" x14ac:dyDescent="0.3">
      <c r="A490" s="232"/>
      <c r="B490" s="74"/>
      <c r="C490" s="74"/>
      <c r="D490" s="74"/>
      <c r="E490" s="74"/>
      <c r="F490" s="74"/>
      <c r="G490" s="232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4.25" customHeight="1" x14ac:dyDescent="0.3">
      <c r="A491" s="232"/>
      <c r="B491" s="74"/>
      <c r="C491" s="74"/>
      <c r="D491" s="74"/>
      <c r="E491" s="74"/>
      <c r="F491" s="74"/>
      <c r="G491" s="232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4.25" customHeight="1" x14ac:dyDescent="0.3">
      <c r="A492" s="232"/>
      <c r="B492" s="74"/>
      <c r="C492" s="74"/>
      <c r="D492" s="74"/>
      <c r="E492" s="74"/>
      <c r="F492" s="74"/>
      <c r="G492" s="232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4.25" customHeight="1" x14ac:dyDescent="0.3">
      <c r="A493" s="232"/>
      <c r="B493" s="74"/>
      <c r="C493" s="74"/>
      <c r="D493" s="74"/>
      <c r="E493" s="74"/>
      <c r="F493" s="74"/>
      <c r="G493" s="232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4.25" customHeight="1" x14ac:dyDescent="0.3">
      <c r="A494" s="232"/>
      <c r="B494" s="74"/>
      <c r="C494" s="74"/>
      <c r="D494" s="74"/>
      <c r="E494" s="74"/>
      <c r="F494" s="74"/>
      <c r="G494" s="232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4.25" customHeight="1" x14ac:dyDescent="0.3">
      <c r="A495" s="232"/>
      <c r="B495" s="74"/>
      <c r="C495" s="74"/>
      <c r="D495" s="74"/>
      <c r="E495" s="74"/>
      <c r="F495" s="74"/>
      <c r="G495" s="232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4.25" customHeight="1" x14ac:dyDescent="0.3">
      <c r="A496" s="232"/>
      <c r="B496" s="74"/>
      <c r="C496" s="74"/>
      <c r="D496" s="74"/>
      <c r="E496" s="74"/>
      <c r="F496" s="74"/>
      <c r="G496" s="232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4.25" customHeight="1" x14ac:dyDescent="0.3">
      <c r="A497" s="232"/>
      <c r="B497" s="74"/>
      <c r="C497" s="74"/>
      <c r="D497" s="74"/>
      <c r="E497" s="74"/>
      <c r="F497" s="74"/>
      <c r="G497" s="232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4.25" customHeight="1" x14ac:dyDescent="0.3">
      <c r="A498" s="232"/>
      <c r="B498" s="74"/>
      <c r="C498" s="74"/>
      <c r="D498" s="74"/>
      <c r="E498" s="74"/>
      <c r="F498" s="74"/>
      <c r="G498" s="232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4.25" customHeight="1" x14ac:dyDescent="0.3">
      <c r="A499" s="232"/>
      <c r="B499" s="74"/>
      <c r="C499" s="74"/>
      <c r="D499" s="74"/>
      <c r="E499" s="74"/>
      <c r="F499" s="74"/>
      <c r="G499" s="232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4.25" customHeight="1" x14ac:dyDescent="0.3">
      <c r="A500" s="232"/>
      <c r="B500" s="74"/>
      <c r="C500" s="74"/>
      <c r="D500" s="74"/>
      <c r="E500" s="74"/>
      <c r="F500" s="74"/>
      <c r="G500" s="232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4.25" customHeight="1" x14ac:dyDescent="0.3">
      <c r="A501" s="232"/>
      <c r="B501" s="74"/>
      <c r="C501" s="74"/>
      <c r="D501" s="74"/>
      <c r="E501" s="74"/>
      <c r="F501" s="74"/>
      <c r="G501" s="232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4.25" customHeight="1" x14ac:dyDescent="0.3">
      <c r="A502" s="232"/>
      <c r="B502" s="74"/>
      <c r="C502" s="74"/>
      <c r="D502" s="74"/>
      <c r="E502" s="74"/>
      <c r="F502" s="74"/>
      <c r="G502" s="232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4.25" customHeight="1" x14ac:dyDescent="0.3">
      <c r="A503" s="232"/>
      <c r="B503" s="74"/>
      <c r="C503" s="74"/>
      <c r="D503" s="74"/>
      <c r="E503" s="74"/>
      <c r="F503" s="74"/>
      <c r="G503" s="232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4.25" customHeight="1" x14ac:dyDescent="0.3">
      <c r="A504" s="232"/>
      <c r="B504" s="74"/>
      <c r="C504" s="74"/>
      <c r="D504" s="74"/>
      <c r="E504" s="74"/>
      <c r="F504" s="74"/>
      <c r="G504" s="232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4.25" customHeight="1" x14ac:dyDescent="0.3">
      <c r="A505" s="232"/>
      <c r="B505" s="74"/>
      <c r="C505" s="74"/>
      <c r="D505" s="74"/>
      <c r="E505" s="74"/>
      <c r="F505" s="74"/>
      <c r="G505" s="232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4.25" customHeight="1" x14ac:dyDescent="0.3">
      <c r="A506" s="232"/>
      <c r="B506" s="74"/>
      <c r="C506" s="74"/>
      <c r="D506" s="74"/>
      <c r="E506" s="74"/>
      <c r="F506" s="74"/>
      <c r="G506" s="232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4.25" customHeight="1" x14ac:dyDescent="0.3">
      <c r="A507" s="232"/>
      <c r="B507" s="74"/>
      <c r="C507" s="74"/>
      <c r="D507" s="74"/>
      <c r="E507" s="74"/>
      <c r="F507" s="74"/>
      <c r="G507" s="232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4.25" customHeight="1" x14ac:dyDescent="0.3">
      <c r="A508" s="232"/>
      <c r="B508" s="74"/>
      <c r="C508" s="74"/>
      <c r="D508" s="74"/>
      <c r="E508" s="74"/>
      <c r="F508" s="74"/>
      <c r="G508" s="232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4.25" customHeight="1" x14ac:dyDescent="0.3">
      <c r="A509" s="232"/>
      <c r="B509" s="74"/>
      <c r="C509" s="74"/>
      <c r="D509" s="74"/>
      <c r="E509" s="74"/>
      <c r="F509" s="74"/>
      <c r="G509" s="232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4.25" customHeight="1" x14ac:dyDescent="0.3">
      <c r="A510" s="232"/>
      <c r="B510" s="74"/>
      <c r="C510" s="74"/>
      <c r="D510" s="74"/>
      <c r="E510" s="74"/>
      <c r="F510" s="74"/>
      <c r="G510" s="232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4.25" customHeight="1" x14ac:dyDescent="0.3">
      <c r="A511" s="232"/>
      <c r="B511" s="74"/>
      <c r="C511" s="74"/>
      <c r="D511" s="74"/>
      <c r="E511" s="74"/>
      <c r="F511" s="74"/>
      <c r="G511" s="232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4.25" customHeight="1" x14ac:dyDescent="0.3">
      <c r="A512" s="232"/>
      <c r="B512" s="74"/>
      <c r="C512" s="74"/>
      <c r="D512" s="74"/>
      <c r="E512" s="74"/>
      <c r="F512" s="74"/>
      <c r="G512" s="232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4.25" customHeight="1" x14ac:dyDescent="0.3">
      <c r="A513" s="232"/>
      <c r="B513" s="74"/>
      <c r="C513" s="74"/>
      <c r="D513" s="74"/>
      <c r="E513" s="74"/>
      <c r="F513" s="74"/>
      <c r="G513" s="232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4.25" customHeight="1" x14ac:dyDescent="0.3">
      <c r="A514" s="232"/>
      <c r="B514" s="74"/>
      <c r="C514" s="74"/>
      <c r="D514" s="74"/>
      <c r="E514" s="74"/>
      <c r="F514" s="74"/>
      <c r="G514" s="232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4.25" customHeight="1" x14ac:dyDescent="0.3">
      <c r="A515" s="232"/>
      <c r="B515" s="74"/>
      <c r="C515" s="74"/>
      <c r="D515" s="74"/>
      <c r="E515" s="74"/>
      <c r="F515" s="74"/>
      <c r="G515" s="232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4.25" customHeight="1" x14ac:dyDescent="0.3">
      <c r="A516" s="232"/>
      <c r="B516" s="74"/>
      <c r="C516" s="74"/>
      <c r="D516" s="74"/>
      <c r="E516" s="74"/>
      <c r="F516" s="74"/>
      <c r="G516" s="232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4.25" customHeight="1" x14ac:dyDescent="0.3">
      <c r="A517" s="232"/>
      <c r="B517" s="74"/>
      <c r="C517" s="74"/>
      <c r="D517" s="74"/>
      <c r="E517" s="74"/>
      <c r="F517" s="74"/>
      <c r="G517" s="232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4.25" customHeight="1" x14ac:dyDescent="0.3">
      <c r="A518" s="232"/>
      <c r="B518" s="74"/>
      <c r="C518" s="74"/>
      <c r="D518" s="74"/>
      <c r="E518" s="74"/>
      <c r="F518" s="74"/>
      <c r="G518" s="232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4.25" customHeight="1" x14ac:dyDescent="0.3">
      <c r="A519" s="232"/>
      <c r="B519" s="74"/>
      <c r="C519" s="74"/>
      <c r="D519" s="74"/>
      <c r="E519" s="74"/>
      <c r="F519" s="74"/>
      <c r="G519" s="232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4.25" customHeight="1" x14ac:dyDescent="0.3">
      <c r="A520" s="232"/>
      <c r="B520" s="74"/>
      <c r="C520" s="74"/>
      <c r="D520" s="74"/>
      <c r="E520" s="74"/>
      <c r="F520" s="74"/>
      <c r="G520" s="232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4.25" customHeight="1" x14ac:dyDescent="0.3">
      <c r="A521" s="232"/>
      <c r="B521" s="74"/>
      <c r="C521" s="74"/>
      <c r="D521" s="74"/>
      <c r="E521" s="74"/>
      <c r="F521" s="74"/>
      <c r="G521" s="232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4.25" customHeight="1" x14ac:dyDescent="0.3">
      <c r="A522" s="232"/>
      <c r="B522" s="74"/>
      <c r="C522" s="74"/>
      <c r="D522" s="74"/>
      <c r="E522" s="74"/>
      <c r="F522" s="74"/>
      <c r="G522" s="232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4.25" customHeight="1" x14ac:dyDescent="0.3">
      <c r="A523" s="232"/>
      <c r="B523" s="74"/>
      <c r="C523" s="74"/>
      <c r="D523" s="74"/>
      <c r="E523" s="74"/>
      <c r="F523" s="74"/>
      <c r="G523" s="232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4.25" customHeight="1" x14ac:dyDescent="0.3">
      <c r="A524" s="232"/>
      <c r="B524" s="74"/>
      <c r="C524" s="74"/>
      <c r="D524" s="74"/>
      <c r="E524" s="74"/>
      <c r="F524" s="74"/>
      <c r="G524" s="232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4.25" customHeight="1" x14ac:dyDescent="0.3">
      <c r="A525" s="232"/>
      <c r="B525" s="74"/>
      <c r="C525" s="74"/>
      <c r="D525" s="74"/>
      <c r="E525" s="74"/>
      <c r="F525" s="74"/>
      <c r="G525" s="232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4.25" customHeight="1" x14ac:dyDescent="0.3">
      <c r="A526" s="232"/>
      <c r="B526" s="74"/>
      <c r="C526" s="74"/>
      <c r="D526" s="74"/>
      <c r="E526" s="74"/>
      <c r="F526" s="74"/>
      <c r="G526" s="232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4.25" customHeight="1" x14ac:dyDescent="0.3">
      <c r="A527" s="232"/>
      <c r="B527" s="74"/>
      <c r="C527" s="74"/>
      <c r="D527" s="74"/>
      <c r="E527" s="74"/>
      <c r="F527" s="74"/>
      <c r="G527" s="232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4.25" customHeight="1" x14ac:dyDescent="0.3">
      <c r="A528" s="232"/>
      <c r="B528" s="74"/>
      <c r="C528" s="74"/>
      <c r="D528" s="74"/>
      <c r="E528" s="74"/>
      <c r="F528" s="74"/>
      <c r="G528" s="232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4.25" customHeight="1" x14ac:dyDescent="0.3">
      <c r="A529" s="232"/>
      <c r="B529" s="74"/>
      <c r="C529" s="74"/>
      <c r="D529" s="74"/>
      <c r="E529" s="74"/>
      <c r="F529" s="74"/>
      <c r="G529" s="232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4.25" customHeight="1" x14ac:dyDescent="0.3">
      <c r="A530" s="232"/>
      <c r="B530" s="74"/>
      <c r="C530" s="74"/>
      <c r="D530" s="74"/>
      <c r="E530" s="74"/>
      <c r="F530" s="74"/>
      <c r="G530" s="232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4.25" customHeight="1" x14ac:dyDescent="0.3">
      <c r="A531" s="232"/>
      <c r="B531" s="74"/>
      <c r="C531" s="74"/>
      <c r="D531" s="74"/>
      <c r="E531" s="74"/>
      <c r="F531" s="74"/>
      <c r="G531" s="232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4.25" customHeight="1" x14ac:dyDescent="0.3">
      <c r="A532" s="232"/>
      <c r="B532" s="74"/>
      <c r="C532" s="74"/>
      <c r="D532" s="74"/>
      <c r="E532" s="74"/>
      <c r="F532" s="74"/>
      <c r="G532" s="232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4.25" customHeight="1" x14ac:dyDescent="0.3">
      <c r="A533" s="232"/>
      <c r="B533" s="74"/>
      <c r="C533" s="74"/>
      <c r="D533" s="74"/>
      <c r="E533" s="74"/>
      <c r="F533" s="74"/>
      <c r="G533" s="232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4.25" customHeight="1" x14ac:dyDescent="0.3">
      <c r="A534" s="232"/>
      <c r="B534" s="74"/>
      <c r="C534" s="74"/>
      <c r="D534" s="74"/>
      <c r="E534" s="74"/>
      <c r="F534" s="74"/>
      <c r="G534" s="232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4.25" customHeight="1" x14ac:dyDescent="0.3">
      <c r="A535" s="232"/>
      <c r="B535" s="74"/>
      <c r="C535" s="74"/>
      <c r="D535" s="74"/>
      <c r="E535" s="74"/>
      <c r="F535" s="74"/>
      <c r="G535" s="232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4.25" customHeight="1" x14ac:dyDescent="0.3">
      <c r="A536" s="232"/>
      <c r="B536" s="74"/>
      <c r="C536" s="74"/>
      <c r="D536" s="74"/>
      <c r="E536" s="74"/>
      <c r="F536" s="74"/>
      <c r="G536" s="232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4.25" customHeight="1" x14ac:dyDescent="0.3">
      <c r="A537" s="232"/>
      <c r="B537" s="74"/>
      <c r="C537" s="74"/>
      <c r="D537" s="74"/>
      <c r="E537" s="74"/>
      <c r="F537" s="74"/>
      <c r="G537" s="232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4.25" customHeight="1" x14ac:dyDescent="0.3">
      <c r="A538" s="232"/>
      <c r="B538" s="74"/>
      <c r="C538" s="74"/>
      <c r="D538" s="74"/>
      <c r="E538" s="74"/>
      <c r="F538" s="74"/>
      <c r="G538" s="232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4.25" customHeight="1" x14ac:dyDescent="0.3">
      <c r="A539" s="232"/>
      <c r="B539" s="74"/>
      <c r="C539" s="74"/>
      <c r="D539" s="74"/>
      <c r="E539" s="74"/>
      <c r="F539" s="74"/>
      <c r="G539" s="232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4.25" customHeight="1" x14ac:dyDescent="0.3">
      <c r="A540" s="232"/>
      <c r="B540" s="74"/>
      <c r="C540" s="74"/>
      <c r="D540" s="74"/>
      <c r="E540" s="74"/>
      <c r="F540" s="74"/>
      <c r="G540" s="232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4.25" customHeight="1" x14ac:dyDescent="0.3">
      <c r="A541" s="232"/>
      <c r="B541" s="74"/>
      <c r="C541" s="74"/>
      <c r="D541" s="74"/>
      <c r="E541" s="74"/>
      <c r="F541" s="74"/>
      <c r="G541" s="232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4.25" customHeight="1" x14ac:dyDescent="0.3">
      <c r="A542" s="232"/>
      <c r="B542" s="74"/>
      <c r="C542" s="74"/>
      <c r="D542" s="74"/>
      <c r="E542" s="74"/>
      <c r="F542" s="74"/>
      <c r="G542" s="232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4.25" customHeight="1" x14ac:dyDescent="0.3">
      <c r="A543" s="232"/>
      <c r="B543" s="74"/>
      <c r="C543" s="74"/>
      <c r="D543" s="74"/>
      <c r="E543" s="74"/>
      <c r="F543" s="74"/>
      <c r="G543" s="232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4.25" customHeight="1" x14ac:dyDescent="0.3">
      <c r="A544" s="232"/>
      <c r="B544" s="74"/>
      <c r="C544" s="74"/>
      <c r="D544" s="74"/>
      <c r="E544" s="74"/>
      <c r="F544" s="74"/>
      <c r="G544" s="232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4.25" customHeight="1" x14ac:dyDescent="0.3">
      <c r="A545" s="232"/>
      <c r="B545" s="74"/>
      <c r="C545" s="74"/>
      <c r="D545" s="74"/>
      <c r="E545" s="74"/>
      <c r="F545" s="74"/>
      <c r="G545" s="232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4.25" customHeight="1" x14ac:dyDescent="0.3">
      <c r="A546" s="232"/>
      <c r="B546" s="74"/>
      <c r="C546" s="74"/>
      <c r="D546" s="74"/>
      <c r="E546" s="74"/>
      <c r="F546" s="74"/>
      <c r="G546" s="232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4.25" customHeight="1" x14ac:dyDescent="0.3">
      <c r="A547" s="232"/>
      <c r="B547" s="74"/>
      <c r="C547" s="74"/>
      <c r="D547" s="74"/>
      <c r="E547" s="74"/>
      <c r="F547" s="74"/>
      <c r="G547" s="232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4.25" customHeight="1" x14ac:dyDescent="0.3">
      <c r="A548" s="232"/>
      <c r="B548" s="74"/>
      <c r="C548" s="74"/>
      <c r="D548" s="74"/>
      <c r="E548" s="74"/>
      <c r="F548" s="74"/>
      <c r="G548" s="232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4.25" customHeight="1" x14ac:dyDescent="0.3">
      <c r="A549" s="232"/>
      <c r="B549" s="74"/>
      <c r="C549" s="74"/>
      <c r="D549" s="74"/>
      <c r="E549" s="74"/>
      <c r="F549" s="74"/>
      <c r="G549" s="232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4.25" customHeight="1" x14ac:dyDescent="0.3">
      <c r="A550" s="232"/>
      <c r="B550" s="74"/>
      <c r="C550" s="74"/>
      <c r="D550" s="74"/>
      <c r="E550" s="74"/>
      <c r="F550" s="74"/>
      <c r="G550" s="232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4.25" customHeight="1" x14ac:dyDescent="0.3">
      <c r="A551" s="232"/>
      <c r="B551" s="74"/>
      <c r="C551" s="74"/>
      <c r="D551" s="74"/>
      <c r="E551" s="74"/>
      <c r="F551" s="74"/>
      <c r="G551" s="232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4.25" customHeight="1" x14ac:dyDescent="0.3">
      <c r="A552" s="232"/>
      <c r="B552" s="74"/>
      <c r="C552" s="74"/>
      <c r="D552" s="74"/>
      <c r="E552" s="74"/>
      <c r="F552" s="74"/>
      <c r="G552" s="232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4.25" customHeight="1" x14ac:dyDescent="0.3">
      <c r="A553" s="232"/>
      <c r="B553" s="74"/>
      <c r="C553" s="74"/>
      <c r="D553" s="74"/>
      <c r="E553" s="74"/>
      <c r="F553" s="74"/>
      <c r="G553" s="232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4.25" customHeight="1" x14ac:dyDescent="0.3">
      <c r="A554" s="232"/>
      <c r="B554" s="74"/>
      <c r="C554" s="74"/>
      <c r="D554" s="74"/>
      <c r="E554" s="74"/>
      <c r="F554" s="74"/>
      <c r="G554" s="232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4.25" customHeight="1" x14ac:dyDescent="0.3">
      <c r="A555" s="232"/>
      <c r="B555" s="74"/>
      <c r="C555" s="74"/>
      <c r="D555" s="74"/>
      <c r="E555" s="74"/>
      <c r="F555" s="74"/>
      <c r="G555" s="232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4.25" customHeight="1" x14ac:dyDescent="0.3">
      <c r="A556" s="232"/>
      <c r="B556" s="74"/>
      <c r="C556" s="74"/>
      <c r="D556" s="74"/>
      <c r="E556" s="74"/>
      <c r="F556" s="74"/>
      <c r="G556" s="232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4.25" customHeight="1" x14ac:dyDescent="0.3">
      <c r="A557" s="232"/>
      <c r="B557" s="74"/>
      <c r="C557" s="74"/>
      <c r="D557" s="74"/>
      <c r="E557" s="74"/>
      <c r="F557" s="74"/>
      <c r="G557" s="232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4.25" customHeight="1" x14ac:dyDescent="0.3">
      <c r="A558" s="232"/>
      <c r="B558" s="74"/>
      <c r="C558" s="74"/>
      <c r="D558" s="74"/>
      <c r="E558" s="74"/>
      <c r="F558" s="74"/>
      <c r="G558" s="232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4.25" customHeight="1" x14ac:dyDescent="0.3">
      <c r="A559" s="232"/>
      <c r="B559" s="74"/>
      <c r="C559" s="74"/>
      <c r="D559" s="74"/>
      <c r="E559" s="74"/>
      <c r="F559" s="74"/>
      <c r="G559" s="232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4.25" customHeight="1" x14ac:dyDescent="0.3">
      <c r="A560" s="232"/>
      <c r="B560" s="74"/>
      <c r="C560" s="74"/>
      <c r="D560" s="74"/>
      <c r="E560" s="74"/>
      <c r="F560" s="74"/>
      <c r="G560" s="232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4.25" customHeight="1" x14ac:dyDescent="0.3">
      <c r="A561" s="232"/>
      <c r="B561" s="74"/>
      <c r="C561" s="74"/>
      <c r="D561" s="74"/>
      <c r="E561" s="74"/>
      <c r="F561" s="74"/>
      <c r="G561" s="232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4.25" customHeight="1" x14ac:dyDescent="0.3">
      <c r="A562" s="232"/>
      <c r="B562" s="74"/>
      <c r="C562" s="74"/>
      <c r="D562" s="74"/>
      <c r="E562" s="74"/>
      <c r="F562" s="74"/>
      <c r="G562" s="232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4.25" customHeight="1" x14ac:dyDescent="0.3">
      <c r="A563" s="232"/>
      <c r="B563" s="74"/>
      <c r="C563" s="74"/>
      <c r="D563" s="74"/>
      <c r="E563" s="74"/>
      <c r="F563" s="74"/>
      <c r="G563" s="232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4.25" customHeight="1" x14ac:dyDescent="0.3">
      <c r="A564" s="232"/>
      <c r="B564" s="74"/>
      <c r="C564" s="74"/>
      <c r="D564" s="74"/>
      <c r="E564" s="74"/>
      <c r="F564" s="74"/>
      <c r="G564" s="232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4.25" customHeight="1" x14ac:dyDescent="0.3">
      <c r="A565" s="232"/>
      <c r="B565" s="74"/>
      <c r="C565" s="74"/>
      <c r="D565" s="74"/>
      <c r="E565" s="74"/>
      <c r="F565" s="74"/>
      <c r="G565" s="232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4.25" customHeight="1" x14ac:dyDescent="0.3">
      <c r="A566" s="232"/>
      <c r="B566" s="74"/>
      <c r="C566" s="74"/>
      <c r="D566" s="74"/>
      <c r="E566" s="74"/>
      <c r="F566" s="74"/>
      <c r="G566" s="232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4.25" customHeight="1" x14ac:dyDescent="0.3">
      <c r="A567" s="232"/>
      <c r="B567" s="74"/>
      <c r="C567" s="74"/>
      <c r="D567" s="74"/>
      <c r="E567" s="74"/>
      <c r="F567" s="74"/>
      <c r="G567" s="232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4.25" customHeight="1" x14ac:dyDescent="0.3">
      <c r="A568" s="232"/>
      <c r="B568" s="74"/>
      <c r="C568" s="74"/>
      <c r="D568" s="74"/>
      <c r="E568" s="74"/>
      <c r="F568" s="74"/>
      <c r="G568" s="232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4.25" customHeight="1" x14ac:dyDescent="0.3">
      <c r="A569" s="232"/>
      <c r="B569" s="74"/>
      <c r="C569" s="74"/>
      <c r="D569" s="74"/>
      <c r="E569" s="74"/>
      <c r="F569" s="74"/>
      <c r="G569" s="232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4.25" customHeight="1" x14ac:dyDescent="0.3">
      <c r="A570" s="232"/>
      <c r="B570" s="74"/>
      <c r="C570" s="74"/>
      <c r="D570" s="74"/>
      <c r="E570" s="74"/>
      <c r="F570" s="74"/>
      <c r="G570" s="232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4.25" customHeight="1" x14ac:dyDescent="0.3">
      <c r="A571" s="232"/>
      <c r="B571" s="74"/>
      <c r="C571" s="74"/>
      <c r="D571" s="74"/>
      <c r="E571" s="74"/>
      <c r="F571" s="74"/>
      <c r="G571" s="232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4.25" customHeight="1" x14ac:dyDescent="0.3">
      <c r="A572" s="232"/>
      <c r="B572" s="74"/>
      <c r="C572" s="74"/>
      <c r="D572" s="74"/>
      <c r="E572" s="74"/>
      <c r="F572" s="74"/>
      <c r="G572" s="232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4.25" customHeight="1" x14ac:dyDescent="0.3">
      <c r="A573" s="232"/>
      <c r="B573" s="74"/>
      <c r="C573" s="74"/>
      <c r="D573" s="74"/>
      <c r="E573" s="74"/>
      <c r="F573" s="74"/>
      <c r="G573" s="232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4.25" customHeight="1" x14ac:dyDescent="0.3">
      <c r="A574" s="232"/>
      <c r="B574" s="74"/>
      <c r="C574" s="74"/>
      <c r="D574" s="74"/>
      <c r="E574" s="74"/>
      <c r="F574" s="74"/>
      <c r="G574" s="232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4.25" customHeight="1" x14ac:dyDescent="0.3">
      <c r="A575" s="232"/>
      <c r="B575" s="74"/>
      <c r="C575" s="74"/>
      <c r="D575" s="74"/>
      <c r="E575" s="74"/>
      <c r="F575" s="74"/>
      <c r="G575" s="232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4.25" customHeight="1" x14ac:dyDescent="0.3">
      <c r="A576" s="232"/>
      <c r="B576" s="74"/>
      <c r="C576" s="74"/>
      <c r="D576" s="74"/>
      <c r="E576" s="74"/>
      <c r="F576" s="74"/>
      <c r="G576" s="232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4.25" customHeight="1" x14ac:dyDescent="0.3">
      <c r="A577" s="232"/>
      <c r="B577" s="74"/>
      <c r="C577" s="74"/>
      <c r="D577" s="74"/>
      <c r="E577" s="74"/>
      <c r="F577" s="74"/>
      <c r="G577" s="232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4.25" customHeight="1" x14ac:dyDescent="0.3">
      <c r="A578" s="232"/>
      <c r="B578" s="74"/>
      <c r="C578" s="74"/>
      <c r="D578" s="74"/>
      <c r="E578" s="74"/>
      <c r="F578" s="74"/>
      <c r="G578" s="232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4.25" customHeight="1" x14ac:dyDescent="0.3">
      <c r="A579" s="232"/>
      <c r="B579" s="74"/>
      <c r="C579" s="74"/>
      <c r="D579" s="74"/>
      <c r="E579" s="74"/>
      <c r="F579" s="74"/>
      <c r="G579" s="232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4.25" customHeight="1" x14ac:dyDescent="0.3">
      <c r="A580" s="232"/>
      <c r="B580" s="74"/>
      <c r="C580" s="74"/>
      <c r="D580" s="74"/>
      <c r="E580" s="74"/>
      <c r="F580" s="74"/>
      <c r="G580" s="232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4.25" customHeight="1" x14ac:dyDescent="0.3">
      <c r="A581" s="232"/>
      <c r="B581" s="74"/>
      <c r="C581" s="74"/>
      <c r="D581" s="74"/>
      <c r="E581" s="74"/>
      <c r="F581" s="74"/>
      <c r="G581" s="232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4.25" customHeight="1" x14ac:dyDescent="0.3">
      <c r="A582" s="232"/>
      <c r="B582" s="74"/>
      <c r="C582" s="74"/>
      <c r="D582" s="74"/>
      <c r="E582" s="74"/>
      <c r="F582" s="74"/>
      <c r="G582" s="232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4.25" customHeight="1" x14ac:dyDescent="0.3">
      <c r="A583" s="232"/>
      <c r="B583" s="74"/>
      <c r="C583" s="74"/>
      <c r="D583" s="74"/>
      <c r="E583" s="74"/>
      <c r="F583" s="74"/>
      <c r="G583" s="232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4.25" customHeight="1" x14ac:dyDescent="0.3">
      <c r="A584" s="232"/>
      <c r="B584" s="74"/>
      <c r="C584" s="74"/>
      <c r="D584" s="74"/>
      <c r="E584" s="74"/>
      <c r="F584" s="74"/>
      <c r="G584" s="232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4.25" customHeight="1" x14ac:dyDescent="0.3">
      <c r="A585" s="232"/>
      <c r="B585" s="74"/>
      <c r="C585" s="74"/>
      <c r="D585" s="74"/>
      <c r="E585" s="74"/>
      <c r="F585" s="74"/>
      <c r="G585" s="232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4.25" customHeight="1" x14ac:dyDescent="0.3">
      <c r="A586" s="232"/>
      <c r="B586" s="74"/>
      <c r="C586" s="74"/>
      <c r="D586" s="74"/>
      <c r="E586" s="74"/>
      <c r="F586" s="74"/>
      <c r="G586" s="232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4.25" customHeight="1" x14ac:dyDescent="0.3">
      <c r="A587" s="232"/>
      <c r="B587" s="74"/>
      <c r="C587" s="74"/>
      <c r="D587" s="74"/>
      <c r="E587" s="74"/>
      <c r="F587" s="74"/>
      <c r="G587" s="232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4.25" customHeight="1" x14ac:dyDescent="0.3">
      <c r="A588" s="232"/>
      <c r="B588" s="74"/>
      <c r="C588" s="74"/>
      <c r="D588" s="74"/>
      <c r="E588" s="74"/>
      <c r="F588" s="74"/>
      <c r="G588" s="232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4.25" customHeight="1" x14ac:dyDescent="0.3">
      <c r="A589" s="232"/>
      <c r="B589" s="74"/>
      <c r="C589" s="74"/>
      <c r="D589" s="74"/>
      <c r="E589" s="74"/>
      <c r="F589" s="74"/>
      <c r="G589" s="232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4.25" customHeight="1" x14ac:dyDescent="0.3">
      <c r="A590" s="232"/>
      <c r="B590" s="74"/>
      <c r="C590" s="74"/>
      <c r="D590" s="74"/>
      <c r="E590" s="74"/>
      <c r="F590" s="74"/>
      <c r="G590" s="232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4.25" customHeight="1" x14ac:dyDescent="0.3">
      <c r="A591" s="232"/>
      <c r="B591" s="74"/>
      <c r="C591" s="74"/>
      <c r="D591" s="74"/>
      <c r="E591" s="74"/>
      <c r="F591" s="74"/>
      <c r="G591" s="232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4.25" customHeight="1" x14ac:dyDescent="0.3">
      <c r="A592" s="232"/>
      <c r="B592" s="74"/>
      <c r="C592" s="74"/>
      <c r="D592" s="74"/>
      <c r="E592" s="74"/>
      <c r="F592" s="74"/>
      <c r="G592" s="232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4.25" customHeight="1" x14ac:dyDescent="0.3">
      <c r="A593" s="232"/>
      <c r="B593" s="74"/>
      <c r="C593" s="74"/>
      <c r="D593" s="74"/>
      <c r="E593" s="74"/>
      <c r="F593" s="74"/>
      <c r="G593" s="232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4.25" customHeight="1" x14ac:dyDescent="0.3">
      <c r="A594" s="232"/>
      <c r="B594" s="74"/>
      <c r="C594" s="74"/>
      <c r="D594" s="74"/>
      <c r="E594" s="74"/>
      <c r="F594" s="74"/>
      <c r="G594" s="232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4.25" customHeight="1" x14ac:dyDescent="0.3">
      <c r="A595" s="232"/>
      <c r="B595" s="74"/>
      <c r="C595" s="74"/>
      <c r="D595" s="74"/>
      <c r="E595" s="74"/>
      <c r="F595" s="74"/>
      <c r="G595" s="232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4.25" customHeight="1" x14ac:dyDescent="0.3">
      <c r="A596" s="232"/>
      <c r="B596" s="74"/>
      <c r="C596" s="74"/>
      <c r="D596" s="74"/>
      <c r="E596" s="74"/>
      <c r="F596" s="74"/>
      <c r="G596" s="232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4.25" customHeight="1" x14ac:dyDescent="0.3">
      <c r="A597" s="232"/>
      <c r="B597" s="74"/>
      <c r="C597" s="74"/>
      <c r="D597" s="74"/>
      <c r="E597" s="74"/>
      <c r="F597" s="74"/>
      <c r="G597" s="232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4.25" customHeight="1" x14ac:dyDescent="0.3">
      <c r="A598" s="232"/>
      <c r="B598" s="74"/>
      <c r="C598" s="74"/>
      <c r="D598" s="74"/>
      <c r="E598" s="74"/>
      <c r="F598" s="74"/>
      <c r="G598" s="232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4.25" customHeight="1" x14ac:dyDescent="0.3">
      <c r="A599" s="232"/>
      <c r="B599" s="74"/>
      <c r="C599" s="74"/>
      <c r="D599" s="74"/>
      <c r="E599" s="74"/>
      <c r="F599" s="74"/>
      <c r="G599" s="232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4.25" customHeight="1" x14ac:dyDescent="0.3">
      <c r="A600" s="232"/>
      <c r="B600" s="74"/>
      <c r="C600" s="74"/>
      <c r="D600" s="74"/>
      <c r="E600" s="74"/>
      <c r="F600" s="74"/>
      <c r="G600" s="232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4.25" customHeight="1" x14ac:dyDescent="0.3">
      <c r="A601" s="232"/>
      <c r="B601" s="74"/>
      <c r="C601" s="74"/>
      <c r="D601" s="74"/>
      <c r="E601" s="74"/>
      <c r="F601" s="74"/>
      <c r="G601" s="232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4.25" customHeight="1" x14ac:dyDescent="0.3">
      <c r="A602" s="232"/>
      <c r="B602" s="74"/>
      <c r="C602" s="74"/>
      <c r="D602" s="74"/>
      <c r="E602" s="74"/>
      <c r="F602" s="74"/>
      <c r="G602" s="232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4.25" customHeight="1" x14ac:dyDescent="0.3">
      <c r="A603" s="232"/>
      <c r="B603" s="74"/>
      <c r="C603" s="74"/>
      <c r="D603" s="74"/>
      <c r="E603" s="74"/>
      <c r="F603" s="74"/>
      <c r="G603" s="232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4.25" customHeight="1" x14ac:dyDescent="0.3">
      <c r="A604" s="232"/>
      <c r="B604" s="74"/>
      <c r="C604" s="74"/>
      <c r="D604" s="74"/>
      <c r="E604" s="74"/>
      <c r="F604" s="74"/>
      <c r="G604" s="232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4.25" customHeight="1" x14ac:dyDescent="0.3">
      <c r="A605" s="232"/>
      <c r="B605" s="74"/>
      <c r="C605" s="74"/>
      <c r="D605" s="74"/>
      <c r="E605" s="74"/>
      <c r="F605" s="74"/>
      <c r="G605" s="232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4.25" customHeight="1" x14ac:dyDescent="0.3">
      <c r="A606" s="232"/>
      <c r="B606" s="74"/>
      <c r="C606" s="74"/>
      <c r="D606" s="74"/>
      <c r="E606" s="74"/>
      <c r="F606" s="74"/>
      <c r="G606" s="232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4.25" customHeight="1" x14ac:dyDescent="0.3">
      <c r="A607" s="232"/>
      <c r="B607" s="74"/>
      <c r="C607" s="74"/>
      <c r="D607" s="74"/>
      <c r="E607" s="74"/>
      <c r="F607" s="74"/>
      <c r="G607" s="232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4.25" customHeight="1" x14ac:dyDescent="0.3">
      <c r="A608" s="232"/>
      <c r="B608" s="74"/>
      <c r="C608" s="74"/>
      <c r="D608" s="74"/>
      <c r="E608" s="74"/>
      <c r="F608" s="74"/>
      <c r="G608" s="232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4.25" customHeight="1" x14ac:dyDescent="0.3">
      <c r="A609" s="232"/>
      <c r="B609" s="74"/>
      <c r="C609" s="74"/>
      <c r="D609" s="74"/>
      <c r="E609" s="74"/>
      <c r="F609" s="74"/>
      <c r="G609" s="232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4.25" customHeight="1" x14ac:dyDescent="0.3">
      <c r="A610" s="232"/>
      <c r="B610" s="74"/>
      <c r="C610" s="74"/>
      <c r="D610" s="74"/>
      <c r="E610" s="74"/>
      <c r="F610" s="74"/>
      <c r="G610" s="232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4.25" customHeight="1" x14ac:dyDescent="0.3">
      <c r="A611" s="232"/>
      <c r="B611" s="74"/>
      <c r="C611" s="74"/>
      <c r="D611" s="74"/>
      <c r="E611" s="74"/>
      <c r="F611" s="74"/>
      <c r="G611" s="232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4.25" customHeight="1" x14ac:dyDescent="0.3">
      <c r="A612" s="232"/>
      <c r="B612" s="74"/>
      <c r="C612" s="74"/>
      <c r="D612" s="74"/>
      <c r="E612" s="74"/>
      <c r="F612" s="74"/>
      <c r="G612" s="232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4.25" customHeight="1" x14ac:dyDescent="0.3">
      <c r="A613" s="232"/>
      <c r="B613" s="74"/>
      <c r="C613" s="74"/>
      <c r="D613" s="74"/>
      <c r="E613" s="74"/>
      <c r="F613" s="74"/>
      <c r="G613" s="232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4.25" customHeight="1" x14ac:dyDescent="0.3">
      <c r="A614" s="232"/>
      <c r="B614" s="74"/>
      <c r="C614" s="74"/>
      <c r="D614" s="74"/>
      <c r="E614" s="74"/>
      <c r="F614" s="74"/>
      <c r="G614" s="232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4.25" customHeight="1" x14ac:dyDescent="0.3">
      <c r="A615" s="232"/>
      <c r="B615" s="74"/>
      <c r="C615" s="74"/>
      <c r="D615" s="74"/>
      <c r="E615" s="74"/>
      <c r="F615" s="74"/>
      <c r="G615" s="232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4.25" customHeight="1" x14ac:dyDescent="0.3">
      <c r="A616" s="232"/>
      <c r="B616" s="74"/>
      <c r="C616" s="74"/>
      <c r="D616" s="74"/>
      <c r="E616" s="74"/>
      <c r="F616" s="74"/>
      <c r="G616" s="232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4.25" customHeight="1" x14ac:dyDescent="0.3">
      <c r="A617" s="232"/>
      <c r="B617" s="74"/>
      <c r="C617" s="74"/>
      <c r="D617" s="74"/>
      <c r="E617" s="74"/>
      <c r="F617" s="74"/>
      <c r="G617" s="232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4.25" customHeight="1" x14ac:dyDescent="0.3">
      <c r="A618" s="232"/>
      <c r="B618" s="74"/>
      <c r="C618" s="74"/>
      <c r="D618" s="74"/>
      <c r="E618" s="74"/>
      <c r="F618" s="74"/>
      <c r="G618" s="232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4.25" customHeight="1" x14ac:dyDescent="0.3">
      <c r="A619" s="232"/>
      <c r="B619" s="74"/>
      <c r="C619" s="74"/>
      <c r="D619" s="74"/>
      <c r="E619" s="74"/>
      <c r="F619" s="74"/>
      <c r="G619" s="232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4.25" customHeight="1" x14ac:dyDescent="0.3">
      <c r="A620" s="232"/>
      <c r="B620" s="74"/>
      <c r="C620" s="74"/>
      <c r="D620" s="74"/>
      <c r="E620" s="74"/>
      <c r="F620" s="74"/>
      <c r="G620" s="232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4.25" customHeight="1" x14ac:dyDescent="0.3">
      <c r="A621" s="232"/>
      <c r="B621" s="74"/>
      <c r="C621" s="74"/>
      <c r="D621" s="74"/>
      <c r="E621" s="74"/>
      <c r="F621" s="74"/>
      <c r="G621" s="232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4.25" customHeight="1" x14ac:dyDescent="0.3">
      <c r="A622" s="232"/>
      <c r="B622" s="74"/>
      <c r="C622" s="74"/>
      <c r="D622" s="74"/>
      <c r="E622" s="74"/>
      <c r="F622" s="74"/>
      <c r="G622" s="232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4.25" customHeight="1" x14ac:dyDescent="0.3">
      <c r="A623" s="232"/>
      <c r="B623" s="74"/>
      <c r="C623" s="74"/>
      <c r="D623" s="74"/>
      <c r="E623" s="74"/>
      <c r="F623" s="74"/>
      <c r="G623" s="232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4.25" customHeight="1" x14ac:dyDescent="0.3">
      <c r="A624" s="232"/>
      <c r="B624" s="74"/>
      <c r="C624" s="74"/>
      <c r="D624" s="74"/>
      <c r="E624" s="74"/>
      <c r="F624" s="74"/>
      <c r="G624" s="232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4.25" customHeight="1" x14ac:dyDescent="0.3">
      <c r="A625" s="232"/>
      <c r="B625" s="74"/>
      <c r="C625" s="74"/>
      <c r="D625" s="74"/>
      <c r="E625" s="74"/>
      <c r="F625" s="74"/>
      <c r="G625" s="232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4.25" customHeight="1" x14ac:dyDescent="0.3">
      <c r="A626" s="232"/>
      <c r="B626" s="74"/>
      <c r="C626" s="74"/>
      <c r="D626" s="74"/>
      <c r="E626" s="74"/>
      <c r="F626" s="74"/>
      <c r="G626" s="232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4.25" customHeight="1" x14ac:dyDescent="0.3">
      <c r="A627" s="232"/>
      <c r="B627" s="74"/>
      <c r="C627" s="74"/>
      <c r="D627" s="74"/>
      <c r="E627" s="74"/>
      <c r="F627" s="74"/>
      <c r="G627" s="232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4.25" customHeight="1" x14ac:dyDescent="0.3">
      <c r="A628" s="232"/>
      <c r="B628" s="74"/>
      <c r="C628" s="74"/>
      <c r="D628" s="74"/>
      <c r="E628" s="74"/>
      <c r="F628" s="74"/>
      <c r="G628" s="232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4.25" customHeight="1" x14ac:dyDescent="0.3">
      <c r="A629" s="232"/>
      <c r="B629" s="74"/>
      <c r="C629" s="74"/>
      <c r="D629" s="74"/>
      <c r="E629" s="74"/>
      <c r="F629" s="74"/>
      <c r="G629" s="232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4.25" customHeight="1" x14ac:dyDescent="0.3">
      <c r="A630" s="232"/>
      <c r="B630" s="74"/>
      <c r="C630" s="74"/>
      <c r="D630" s="74"/>
      <c r="E630" s="74"/>
      <c r="F630" s="74"/>
      <c r="G630" s="232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4.25" customHeight="1" x14ac:dyDescent="0.3">
      <c r="A631" s="232"/>
      <c r="B631" s="74"/>
      <c r="C631" s="74"/>
      <c r="D631" s="74"/>
      <c r="E631" s="74"/>
      <c r="F631" s="74"/>
      <c r="G631" s="232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4.25" customHeight="1" x14ac:dyDescent="0.3">
      <c r="A632" s="232"/>
      <c r="B632" s="74"/>
      <c r="C632" s="74"/>
      <c r="D632" s="74"/>
      <c r="E632" s="74"/>
      <c r="F632" s="74"/>
      <c r="G632" s="232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4.25" customHeight="1" x14ac:dyDescent="0.3">
      <c r="A633" s="232"/>
      <c r="B633" s="74"/>
      <c r="C633" s="74"/>
      <c r="D633" s="74"/>
      <c r="E633" s="74"/>
      <c r="F633" s="74"/>
      <c r="G633" s="232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4.25" customHeight="1" x14ac:dyDescent="0.3">
      <c r="A634" s="232"/>
      <c r="B634" s="74"/>
      <c r="C634" s="74"/>
      <c r="D634" s="74"/>
      <c r="E634" s="74"/>
      <c r="F634" s="74"/>
      <c r="G634" s="232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4.25" customHeight="1" x14ac:dyDescent="0.3">
      <c r="A635" s="232"/>
      <c r="B635" s="74"/>
      <c r="C635" s="74"/>
      <c r="D635" s="74"/>
      <c r="E635" s="74"/>
      <c r="F635" s="74"/>
      <c r="G635" s="232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4.25" customHeight="1" x14ac:dyDescent="0.3">
      <c r="A636" s="232"/>
      <c r="B636" s="74"/>
      <c r="C636" s="74"/>
      <c r="D636" s="74"/>
      <c r="E636" s="74"/>
      <c r="F636" s="74"/>
      <c r="G636" s="232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4.25" customHeight="1" x14ac:dyDescent="0.3">
      <c r="A637" s="232"/>
      <c r="B637" s="74"/>
      <c r="C637" s="74"/>
      <c r="D637" s="74"/>
      <c r="E637" s="74"/>
      <c r="F637" s="74"/>
      <c r="G637" s="232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4.25" customHeight="1" x14ac:dyDescent="0.3">
      <c r="A638" s="232"/>
      <c r="B638" s="74"/>
      <c r="C638" s="74"/>
      <c r="D638" s="74"/>
      <c r="E638" s="74"/>
      <c r="F638" s="74"/>
      <c r="G638" s="232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4.25" customHeight="1" x14ac:dyDescent="0.3">
      <c r="A639" s="232"/>
      <c r="B639" s="74"/>
      <c r="C639" s="74"/>
      <c r="D639" s="74"/>
      <c r="E639" s="74"/>
      <c r="F639" s="74"/>
      <c r="G639" s="232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4.25" customHeight="1" x14ac:dyDescent="0.3">
      <c r="A640" s="232"/>
      <c r="B640" s="74"/>
      <c r="C640" s="74"/>
      <c r="D640" s="74"/>
      <c r="E640" s="74"/>
      <c r="F640" s="74"/>
      <c r="G640" s="232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4.25" customHeight="1" x14ac:dyDescent="0.3">
      <c r="A641" s="232"/>
      <c r="B641" s="74"/>
      <c r="C641" s="74"/>
      <c r="D641" s="74"/>
      <c r="E641" s="74"/>
      <c r="F641" s="74"/>
      <c r="G641" s="232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4.25" customHeight="1" x14ac:dyDescent="0.3">
      <c r="A642" s="232"/>
      <c r="B642" s="74"/>
      <c r="C642" s="74"/>
      <c r="D642" s="74"/>
      <c r="E642" s="74"/>
      <c r="F642" s="74"/>
      <c r="G642" s="232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4.25" customHeight="1" x14ac:dyDescent="0.3">
      <c r="A643" s="232"/>
      <c r="B643" s="74"/>
      <c r="C643" s="74"/>
      <c r="D643" s="74"/>
      <c r="E643" s="74"/>
      <c r="F643" s="74"/>
      <c r="G643" s="232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4.25" customHeight="1" x14ac:dyDescent="0.3">
      <c r="A644" s="232"/>
      <c r="B644" s="74"/>
      <c r="C644" s="74"/>
      <c r="D644" s="74"/>
      <c r="E644" s="74"/>
      <c r="F644" s="74"/>
      <c r="G644" s="232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4.25" customHeight="1" x14ac:dyDescent="0.3">
      <c r="A645" s="232"/>
      <c r="B645" s="74"/>
      <c r="C645" s="74"/>
      <c r="D645" s="74"/>
      <c r="E645" s="74"/>
      <c r="F645" s="74"/>
      <c r="G645" s="232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4.25" customHeight="1" x14ac:dyDescent="0.3">
      <c r="A646" s="232"/>
      <c r="B646" s="74"/>
      <c r="C646" s="74"/>
      <c r="D646" s="74"/>
      <c r="E646" s="74"/>
      <c r="F646" s="74"/>
      <c r="G646" s="232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4.25" customHeight="1" x14ac:dyDescent="0.3">
      <c r="A647" s="232"/>
      <c r="B647" s="74"/>
      <c r="C647" s="74"/>
      <c r="D647" s="74"/>
      <c r="E647" s="74"/>
      <c r="F647" s="74"/>
      <c r="G647" s="232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4.25" customHeight="1" x14ac:dyDescent="0.3">
      <c r="A648" s="232"/>
      <c r="B648" s="74"/>
      <c r="C648" s="74"/>
      <c r="D648" s="74"/>
      <c r="E648" s="74"/>
      <c r="F648" s="74"/>
      <c r="G648" s="232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4.25" customHeight="1" x14ac:dyDescent="0.3">
      <c r="A649" s="232"/>
      <c r="B649" s="74"/>
      <c r="C649" s="74"/>
      <c r="D649" s="74"/>
      <c r="E649" s="74"/>
      <c r="F649" s="74"/>
      <c r="G649" s="232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4.25" customHeight="1" x14ac:dyDescent="0.3">
      <c r="A650" s="232"/>
      <c r="B650" s="74"/>
      <c r="C650" s="74"/>
      <c r="D650" s="74"/>
      <c r="E650" s="74"/>
      <c r="F650" s="74"/>
      <c r="G650" s="232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4.25" customHeight="1" x14ac:dyDescent="0.3">
      <c r="A651" s="232"/>
      <c r="B651" s="74"/>
      <c r="C651" s="74"/>
      <c r="D651" s="74"/>
      <c r="E651" s="74"/>
      <c r="F651" s="74"/>
      <c r="G651" s="232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4.25" customHeight="1" x14ac:dyDescent="0.3">
      <c r="A652" s="232"/>
      <c r="B652" s="74"/>
      <c r="C652" s="74"/>
      <c r="D652" s="74"/>
      <c r="E652" s="74"/>
      <c r="F652" s="74"/>
      <c r="G652" s="232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4.25" customHeight="1" x14ac:dyDescent="0.3">
      <c r="A653" s="232"/>
      <c r="B653" s="74"/>
      <c r="C653" s="74"/>
      <c r="D653" s="74"/>
      <c r="E653" s="74"/>
      <c r="F653" s="74"/>
      <c r="G653" s="232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4.25" customHeight="1" x14ac:dyDescent="0.3">
      <c r="A654" s="232"/>
      <c r="B654" s="74"/>
      <c r="C654" s="74"/>
      <c r="D654" s="74"/>
      <c r="E654" s="74"/>
      <c r="F654" s="74"/>
      <c r="G654" s="232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4.25" customHeight="1" x14ac:dyDescent="0.3">
      <c r="A655" s="232"/>
      <c r="B655" s="74"/>
      <c r="C655" s="74"/>
      <c r="D655" s="74"/>
      <c r="E655" s="74"/>
      <c r="F655" s="74"/>
      <c r="G655" s="232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4.25" customHeight="1" x14ac:dyDescent="0.3">
      <c r="A656" s="232"/>
      <c r="B656" s="74"/>
      <c r="C656" s="74"/>
      <c r="D656" s="74"/>
      <c r="E656" s="74"/>
      <c r="F656" s="74"/>
      <c r="G656" s="232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4.25" customHeight="1" x14ac:dyDescent="0.3">
      <c r="A657" s="232"/>
      <c r="B657" s="74"/>
      <c r="C657" s="74"/>
      <c r="D657" s="74"/>
      <c r="E657" s="74"/>
      <c r="F657" s="74"/>
      <c r="G657" s="232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4.25" customHeight="1" x14ac:dyDescent="0.3">
      <c r="A658" s="232"/>
      <c r="B658" s="74"/>
      <c r="C658" s="74"/>
      <c r="D658" s="74"/>
      <c r="E658" s="74"/>
      <c r="F658" s="74"/>
      <c r="G658" s="232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4.25" customHeight="1" x14ac:dyDescent="0.3">
      <c r="A659" s="232"/>
      <c r="B659" s="74"/>
      <c r="C659" s="74"/>
      <c r="D659" s="74"/>
      <c r="E659" s="74"/>
      <c r="F659" s="74"/>
      <c r="G659" s="232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4.25" customHeight="1" x14ac:dyDescent="0.3">
      <c r="A660" s="232"/>
      <c r="B660" s="74"/>
      <c r="C660" s="74"/>
      <c r="D660" s="74"/>
      <c r="E660" s="74"/>
      <c r="F660" s="74"/>
      <c r="G660" s="232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4.25" customHeight="1" x14ac:dyDescent="0.3">
      <c r="A661" s="232"/>
      <c r="B661" s="74"/>
      <c r="C661" s="74"/>
      <c r="D661" s="74"/>
      <c r="E661" s="74"/>
      <c r="F661" s="74"/>
      <c r="G661" s="232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4.25" customHeight="1" x14ac:dyDescent="0.3">
      <c r="A662" s="232"/>
      <c r="B662" s="74"/>
      <c r="C662" s="74"/>
      <c r="D662" s="74"/>
      <c r="E662" s="74"/>
      <c r="F662" s="74"/>
      <c r="G662" s="232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4.25" customHeight="1" x14ac:dyDescent="0.3">
      <c r="A663" s="232"/>
      <c r="B663" s="74"/>
      <c r="C663" s="74"/>
      <c r="D663" s="74"/>
      <c r="E663" s="74"/>
      <c r="F663" s="74"/>
      <c r="G663" s="232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4.25" customHeight="1" x14ac:dyDescent="0.3">
      <c r="A664" s="232"/>
      <c r="B664" s="74"/>
      <c r="C664" s="74"/>
      <c r="D664" s="74"/>
      <c r="E664" s="74"/>
      <c r="F664" s="74"/>
      <c r="G664" s="232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4.25" customHeight="1" x14ac:dyDescent="0.3">
      <c r="A665" s="232"/>
      <c r="B665" s="74"/>
      <c r="C665" s="74"/>
      <c r="D665" s="74"/>
      <c r="E665" s="74"/>
      <c r="F665" s="74"/>
      <c r="G665" s="232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4.25" customHeight="1" x14ac:dyDescent="0.3">
      <c r="A666" s="232"/>
      <c r="B666" s="74"/>
      <c r="C666" s="74"/>
      <c r="D666" s="74"/>
      <c r="E666" s="74"/>
      <c r="F666" s="74"/>
      <c r="G666" s="232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4.25" customHeight="1" x14ac:dyDescent="0.3">
      <c r="A667" s="232"/>
      <c r="B667" s="74"/>
      <c r="C667" s="74"/>
      <c r="D667" s="74"/>
      <c r="E667" s="74"/>
      <c r="F667" s="74"/>
      <c r="G667" s="232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4.25" customHeight="1" x14ac:dyDescent="0.3">
      <c r="A668" s="232"/>
      <c r="B668" s="74"/>
      <c r="C668" s="74"/>
      <c r="D668" s="74"/>
      <c r="E668" s="74"/>
      <c r="F668" s="74"/>
      <c r="G668" s="232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4.25" customHeight="1" x14ac:dyDescent="0.3">
      <c r="A669" s="232"/>
      <c r="B669" s="74"/>
      <c r="C669" s="74"/>
      <c r="D669" s="74"/>
      <c r="E669" s="74"/>
      <c r="F669" s="74"/>
      <c r="G669" s="232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4.25" customHeight="1" x14ac:dyDescent="0.3">
      <c r="A670" s="232"/>
      <c r="B670" s="74"/>
      <c r="C670" s="74"/>
      <c r="D670" s="74"/>
      <c r="E670" s="74"/>
      <c r="F670" s="74"/>
      <c r="G670" s="232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4.25" customHeight="1" x14ac:dyDescent="0.3">
      <c r="A671" s="232"/>
      <c r="B671" s="74"/>
      <c r="C671" s="74"/>
      <c r="D671" s="74"/>
      <c r="E671" s="74"/>
      <c r="F671" s="74"/>
      <c r="G671" s="232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4.25" customHeight="1" x14ac:dyDescent="0.3">
      <c r="A672" s="232"/>
      <c r="B672" s="74"/>
      <c r="C672" s="74"/>
      <c r="D672" s="74"/>
      <c r="E672" s="74"/>
      <c r="F672" s="74"/>
      <c r="G672" s="232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4.25" customHeight="1" x14ac:dyDescent="0.3">
      <c r="A673" s="232"/>
      <c r="B673" s="74"/>
      <c r="C673" s="74"/>
      <c r="D673" s="74"/>
      <c r="E673" s="74"/>
      <c r="F673" s="74"/>
      <c r="G673" s="232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4.25" customHeight="1" x14ac:dyDescent="0.3">
      <c r="A674" s="232"/>
      <c r="B674" s="74"/>
      <c r="C674" s="74"/>
      <c r="D674" s="74"/>
      <c r="E674" s="74"/>
      <c r="F674" s="74"/>
      <c r="G674" s="232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4.25" customHeight="1" x14ac:dyDescent="0.3">
      <c r="A675" s="232"/>
      <c r="B675" s="74"/>
      <c r="C675" s="74"/>
      <c r="D675" s="74"/>
      <c r="E675" s="74"/>
      <c r="F675" s="74"/>
      <c r="G675" s="232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4.25" customHeight="1" x14ac:dyDescent="0.3">
      <c r="A676" s="232"/>
      <c r="B676" s="74"/>
      <c r="C676" s="74"/>
      <c r="D676" s="74"/>
      <c r="E676" s="74"/>
      <c r="F676" s="74"/>
      <c r="G676" s="232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4.25" customHeight="1" x14ac:dyDescent="0.3">
      <c r="A677" s="232"/>
      <c r="B677" s="74"/>
      <c r="C677" s="74"/>
      <c r="D677" s="74"/>
      <c r="E677" s="74"/>
      <c r="F677" s="74"/>
      <c r="G677" s="232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4.25" customHeight="1" x14ac:dyDescent="0.3">
      <c r="A678" s="232"/>
      <c r="B678" s="74"/>
      <c r="C678" s="74"/>
      <c r="D678" s="74"/>
      <c r="E678" s="74"/>
      <c r="F678" s="74"/>
      <c r="G678" s="232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4.25" customHeight="1" x14ac:dyDescent="0.3">
      <c r="A679" s="232"/>
      <c r="B679" s="74"/>
      <c r="C679" s="74"/>
      <c r="D679" s="74"/>
      <c r="E679" s="74"/>
      <c r="F679" s="74"/>
      <c r="G679" s="232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4.25" customHeight="1" x14ac:dyDescent="0.3">
      <c r="A680" s="232"/>
      <c r="B680" s="74"/>
      <c r="C680" s="74"/>
      <c r="D680" s="74"/>
      <c r="E680" s="74"/>
      <c r="F680" s="74"/>
      <c r="G680" s="232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4.25" customHeight="1" x14ac:dyDescent="0.3">
      <c r="A681" s="232"/>
      <c r="B681" s="74"/>
      <c r="C681" s="74"/>
      <c r="D681" s="74"/>
      <c r="E681" s="74"/>
      <c r="F681" s="74"/>
      <c r="G681" s="232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4.25" customHeight="1" x14ac:dyDescent="0.3">
      <c r="A682" s="232"/>
      <c r="B682" s="74"/>
      <c r="C682" s="74"/>
      <c r="D682" s="74"/>
      <c r="E682" s="74"/>
      <c r="F682" s="74"/>
      <c r="G682" s="232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4.25" customHeight="1" x14ac:dyDescent="0.3">
      <c r="A683" s="232"/>
      <c r="B683" s="74"/>
      <c r="C683" s="74"/>
      <c r="D683" s="74"/>
      <c r="E683" s="74"/>
      <c r="F683" s="74"/>
      <c r="G683" s="232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4.25" customHeight="1" x14ac:dyDescent="0.3">
      <c r="A684" s="232"/>
      <c r="B684" s="74"/>
      <c r="C684" s="74"/>
      <c r="D684" s="74"/>
      <c r="E684" s="74"/>
      <c r="F684" s="74"/>
      <c r="G684" s="232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4.25" customHeight="1" x14ac:dyDescent="0.3">
      <c r="A685" s="232"/>
      <c r="B685" s="74"/>
      <c r="C685" s="74"/>
      <c r="D685" s="74"/>
      <c r="E685" s="74"/>
      <c r="F685" s="74"/>
      <c r="G685" s="232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4.25" customHeight="1" x14ac:dyDescent="0.3">
      <c r="A686" s="232"/>
      <c r="B686" s="74"/>
      <c r="C686" s="74"/>
      <c r="D686" s="74"/>
      <c r="E686" s="74"/>
      <c r="F686" s="74"/>
      <c r="G686" s="232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4.25" customHeight="1" x14ac:dyDescent="0.3">
      <c r="A687" s="232"/>
      <c r="B687" s="74"/>
      <c r="C687" s="74"/>
      <c r="D687" s="74"/>
      <c r="E687" s="74"/>
      <c r="F687" s="74"/>
      <c r="G687" s="232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4.25" customHeight="1" x14ac:dyDescent="0.3">
      <c r="A688" s="232"/>
      <c r="B688" s="74"/>
      <c r="C688" s="74"/>
      <c r="D688" s="74"/>
      <c r="E688" s="74"/>
      <c r="F688" s="74"/>
      <c r="G688" s="232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4.25" customHeight="1" x14ac:dyDescent="0.3">
      <c r="A689" s="232"/>
      <c r="B689" s="74"/>
      <c r="C689" s="74"/>
      <c r="D689" s="74"/>
      <c r="E689" s="74"/>
      <c r="F689" s="74"/>
      <c r="G689" s="232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4.25" customHeight="1" x14ac:dyDescent="0.3">
      <c r="A690" s="232"/>
      <c r="B690" s="74"/>
      <c r="C690" s="74"/>
      <c r="D690" s="74"/>
      <c r="E690" s="74"/>
      <c r="F690" s="74"/>
      <c r="G690" s="232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4.25" customHeight="1" x14ac:dyDescent="0.3">
      <c r="A691" s="232"/>
      <c r="B691" s="74"/>
      <c r="C691" s="74"/>
      <c r="D691" s="74"/>
      <c r="E691" s="74"/>
      <c r="F691" s="74"/>
      <c r="G691" s="232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4.25" customHeight="1" x14ac:dyDescent="0.3">
      <c r="A692" s="232"/>
      <c r="B692" s="74"/>
      <c r="C692" s="74"/>
      <c r="D692" s="74"/>
      <c r="E692" s="74"/>
      <c r="F692" s="74"/>
      <c r="G692" s="232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4.25" customHeight="1" x14ac:dyDescent="0.3">
      <c r="A693" s="232"/>
      <c r="B693" s="74"/>
      <c r="C693" s="74"/>
      <c r="D693" s="74"/>
      <c r="E693" s="74"/>
      <c r="F693" s="74"/>
      <c r="G693" s="232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4.25" customHeight="1" x14ac:dyDescent="0.3">
      <c r="A694" s="232"/>
      <c r="B694" s="74"/>
      <c r="C694" s="74"/>
      <c r="D694" s="74"/>
      <c r="E694" s="74"/>
      <c r="F694" s="74"/>
      <c r="G694" s="232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4.25" customHeight="1" x14ac:dyDescent="0.3">
      <c r="A695" s="232"/>
      <c r="B695" s="74"/>
      <c r="C695" s="74"/>
      <c r="D695" s="74"/>
      <c r="E695" s="74"/>
      <c r="F695" s="74"/>
      <c r="G695" s="232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4.25" customHeight="1" x14ac:dyDescent="0.3">
      <c r="A696" s="232"/>
      <c r="B696" s="74"/>
      <c r="C696" s="74"/>
      <c r="D696" s="74"/>
      <c r="E696" s="74"/>
      <c r="F696" s="74"/>
      <c r="G696" s="232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4.25" customHeight="1" x14ac:dyDescent="0.3">
      <c r="A697" s="232"/>
      <c r="B697" s="74"/>
      <c r="C697" s="74"/>
      <c r="D697" s="74"/>
      <c r="E697" s="74"/>
      <c r="F697" s="74"/>
      <c r="G697" s="232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4.25" customHeight="1" x14ac:dyDescent="0.3">
      <c r="A698" s="232"/>
      <c r="B698" s="74"/>
      <c r="C698" s="74"/>
      <c r="D698" s="74"/>
      <c r="E698" s="74"/>
      <c r="F698" s="74"/>
      <c r="G698" s="232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4.25" customHeight="1" x14ac:dyDescent="0.3">
      <c r="A699" s="232"/>
      <c r="B699" s="74"/>
      <c r="C699" s="74"/>
      <c r="D699" s="74"/>
      <c r="E699" s="74"/>
      <c r="F699" s="74"/>
      <c r="G699" s="232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4.25" customHeight="1" x14ac:dyDescent="0.3">
      <c r="A700" s="232"/>
      <c r="B700" s="74"/>
      <c r="C700" s="74"/>
      <c r="D700" s="74"/>
      <c r="E700" s="74"/>
      <c r="F700" s="74"/>
      <c r="G700" s="232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4.25" customHeight="1" x14ac:dyDescent="0.3">
      <c r="A701" s="232"/>
      <c r="B701" s="74"/>
      <c r="C701" s="74"/>
      <c r="D701" s="74"/>
      <c r="E701" s="74"/>
      <c r="F701" s="74"/>
      <c r="G701" s="232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4.25" customHeight="1" x14ac:dyDescent="0.3">
      <c r="A702" s="232"/>
      <c r="B702" s="74"/>
      <c r="C702" s="74"/>
      <c r="D702" s="74"/>
      <c r="E702" s="74"/>
      <c r="F702" s="74"/>
      <c r="G702" s="232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4.25" customHeight="1" x14ac:dyDescent="0.3">
      <c r="A703" s="232"/>
      <c r="B703" s="74"/>
      <c r="C703" s="74"/>
      <c r="D703" s="74"/>
      <c r="E703" s="74"/>
      <c r="F703" s="74"/>
      <c r="G703" s="232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4.25" customHeight="1" x14ac:dyDescent="0.3">
      <c r="A704" s="232"/>
      <c r="B704" s="74"/>
      <c r="C704" s="74"/>
      <c r="D704" s="74"/>
      <c r="E704" s="74"/>
      <c r="F704" s="74"/>
      <c r="G704" s="232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4.25" customHeight="1" x14ac:dyDescent="0.3">
      <c r="A705" s="232"/>
      <c r="B705" s="74"/>
      <c r="C705" s="74"/>
      <c r="D705" s="74"/>
      <c r="E705" s="74"/>
      <c r="F705" s="74"/>
      <c r="G705" s="232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4.25" customHeight="1" x14ac:dyDescent="0.3">
      <c r="A706" s="232"/>
      <c r="B706" s="74"/>
      <c r="C706" s="74"/>
      <c r="D706" s="74"/>
      <c r="E706" s="74"/>
      <c r="F706" s="74"/>
      <c r="G706" s="232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4.25" customHeight="1" x14ac:dyDescent="0.3">
      <c r="A707" s="232"/>
      <c r="B707" s="74"/>
      <c r="C707" s="74"/>
      <c r="D707" s="74"/>
      <c r="E707" s="74"/>
      <c r="F707" s="74"/>
      <c r="G707" s="232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4.25" customHeight="1" x14ac:dyDescent="0.3">
      <c r="A708" s="232"/>
      <c r="B708" s="74"/>
      <c r="C708" s="74"/>
      <c r="D708" s="74"/>
      <c r="E708" s="74"/>
      <c r="F708" s="74"/>
      <c r="G708" s="232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4.25" customHeight="1" x14ac:dyDescent="0.3">
      <c r="A709" s="232"/>
      <c r="B709" s="74"/>
      <c r="C709" s="74"/>
      <c r="D709" s="74"/>
      <c r="E709" s="74"/>
      <c r="F709" s="74"/>
      <c r="G709" s="232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4.25" customHeight="1" x14ac:dyDescent="0.3">
      <c r="A710" s="232"/>
      <c r="B710" s="74"/>
      <c r="C710" s="74"/>
      <c r="D710" s="74"/>
      <c r="E710" s="74"/>
      <c r="F710" s="74"/>
      <c r="G710" s="232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4.25" customHeight="1" x14ac:dyDescent="0.3">
      <c r="A711" s="232"/>
      <c r="B711" s="74"/>
      <c r="C711" s="74"/>
      <c r="D711" s="74"/>
      <c r="E711" s="74"/>
      <c r="F711" s="74"/>
      <c r="G711" s="232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4.25" customHeight="1" x14ac:dyDescent="0.3">
      <c r="A712" s="232"/>
      <c r="B712" s="74"/>
      <c r="C712" s="74"/>
      <c r="D712" s="74"/>
      <c r="E712" s="74"/>
      <c r="F712" s="74"/>
      <c r="G712" s="232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4.25" customHeight="1" x14ac:dyDescent="0.3">
      <c r="A713" s="232"/>
      <c r="B713" s="74"/>
      <c r="C713" s="74"/>
      <c r="D713" s="74"/>
      <c r="E713" s="74"/>
      <c r="F713" s="74"/>
      <c r="G713" s="232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4.25" customHeight="1" x14ac:dyDescent="0.3">
      <c r="A714" s="232"/>
      <c r="B714" s="74"/>
      <c r="C714" s="74"/>
      <c r="D714" s="74"/>
      <c r="E714" s="74"/>
      <c r="F714" s="74"/>
      <c r="G714" s="232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4.25" customHeight="1" x14ac:dyDescent="0.3">
      <c r="A715" s="232"/>
      <c r="B715" s="74"/>
      <c r="C715" s="74"/>
      <c r="D715" s="74"/>
      <c r="E715" s="74"/>
      <c r="F715" s="74"/>
      <c r="G715" s="232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4.25" customHeight="1" x14ac:dyDescent="0.3">
      <c r="A716" s="232"/>
      <c r="B716" s="74"/>
      <c r="C716" s="74"/>
      <c r="D716" s="74"/>
      <c r="E716" s="74"/>
      <c r="F716" s="74"/>
      <c r="G716" s="232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4.25" customHeight="1" x14ac:dyDescent="0.3">
      <c r="A717" s="232"/>
      <c r="B717" s="74"/>
      <c r="C717" s="74"/>
      <c r="D717" s="74"/>
      <c r="E717" s="74"/>
      <c r="F717" s="74"/>
      <c r="G717" s="232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4.25" customHeight="1" x14ac:dyDescent="0.3">
      <c r="A718" s="232"/>
      <c r="B718" s="74"/>
      <c r="C718" s="74"/>
      <c r="D718" s="74"/>
      <c r="E718" s="74"/>
      <c r="F718" s="74"/>
      <c r="G718" s="232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4.25" customHeight="1" x14ac:dyDescent="0.3">
      <c r="A719" s="232"/>
      <c r="B719" s="74"/>
      <c r="C719" s="74"/>
      <c r="D719" s="74"/>
      <c r="E719" s="74"/>
      <c r="F719" s="74"/>
      <c r="G719" s="232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4.25" customHeight="1" x14ac:dyDescent="0.3">
      <c r="A720" s="232"/>
      <c r="B720" s="74"/>
      <c r="C720" s="74"/>
      <c r="D720" s="74"/>
      <c r="E720" s="74"/>
      <c r="F720" s="74"/>
      <c r="G720" s="232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4.25" customHeight="1" x14ac:dyDescent="0.3">
      <c r="A721" s="232"/>
      <c r="B721" s="74"/>
      <c r="C721" s="74"/>
      <c r="D721" s="74"/>
      <c r="E721" s="74"/>
      <c r="F721" s="74"/>
      <c r="G721" s="232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4.25" customHeight="1" x14ac:dyDescent="0.3">
      <c r="A722" s="232"/>
      <c r="B722" s="74"/>
      <c r="C722" s="74"/>
      <c r="D722" s="74"/>
      <c r="E722" s="74"/>
      <c r="F722" s="74"/>
      <c r="G722" s="232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4.25" customHeight="1" x14ac:dyDescent="0.3">
      <c r="A723" s="232"/>
      <c r="B723" s="74"/>
      <c r="C723" s="74"/>
      <c r="D723" s="74"/>
      <c r="E723" s="74"/>
      <c r="F723" s="74"/>
      <c r="G723" s="232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4.25" customHeight="1" x14ac:dyDescent="0.3">
      <c r="A724" s="232"/>
      <c r="B724" s="74"/>
      <c r="C724" s="74"/>
      <c r="D724" s="74"/>
      <c r="E724" s="74"/>
      <c r="F724" s="74"/>
      <c r="G724" s="232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4.25" customHeight="1" x14ac:dyDescent="0.3">
      <c r="A725" s="232"/>
      <c r="B725" s="74"/>
      <c r="C725" s="74"/>
      <c r="D725" s="74"/>
      <c r="E725" s="74"/>
      <c r="F725" s="74"/>
      <c r="G725" s="232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4.25" customHeight="1" x14ac:dyDescent="0.3">
      <c r="A726" s="232"/>
      <c r="B726" s="74"/>
      <c r="C726" s="74"/>
      <c r="D726" s="74"/>
      <c r="E726" s="74"/>
      <c r="F726" s="74"/>
      <c r="G726" s="232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4.25" customHeight="1" x14ac:dyDescent="0.3">
      <c r="A727" s="232"/>
      <c r="B727" s="74"/>
      <c r="C727" s="74"/>
      <c r="D727" s="74"/>
      <c r="E727" s="74"/>
      <c r="F727" s="74"/>
      <c r="G727" s="232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4.25" customHeight="1" x14ac:dyDescent="0.3">
      <c r="A728" s="232"/>
      <c r="B728" s="74"/>
      <c r="C728" s="74"/>
      <c r="D728" s="74"/>
      <c r="E728" s="74"/>
      <c r="F728" s="74"/>
      <c r="G728" s="232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4.25" customHeight="1" x14ac:dyDescent="0.3">
      <c r="A729" s="232"/>
      <c r="B729" s="74"/>
      <c r="C729" s="74"/>
      <c r="D729" s="74"/>
      <c r="E729" s="74"/>
      <c r="F729" s="74"/>
      <c r="G729" s="232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4.25" customHeight="1" x14ac:dyDescent="0.3">
      <c r="A730" s="232"/>
      <c r="B730" s="74"/>
      <c r="C730" s="74"/>
      <c r="D730" s="74"/>
      <c r="E730" s="74"/>
      <c r="F730" s="74"/>
      <c r="G730" s="232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4.25" customHeight="1" x14ac:dyDescent="0.3">
      <c r="A731" s="232"/>
      <c r="B731" s="74"/>
      <c r="C731" s="74"/>
      <c r="D731" s="74"/>
      <c r="E731" s="74"/>
      <c r="F731" s="74"/>
      <c r="G731" s="232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4.25" customHeight="1" x14ac:dyDescent="0.3">
      <c r="A732" s="232"/>
      <c r="B732" s="74"/>
      <c r="C732" s="74"/>
      <c r="D732" s="74"/>
      <c r="E732" s="74"/>
      <c r="F732" s="74"/>
      <c r="G732" s="232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4.25" customHeight="1" x14ac:dyDescent="0.3">
      <c r="A733" s="232"/>
      <c r="B733" s="74"/>
      <c r="C733" s="74"/>
      <c r="D733" s="74"/>
      <c r="E733" s="74"/>
      <c r="F733" s="74"/>
      <c r="G733" s="232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4.25" customHeight="1" x14ac:dyDescent="0.3">
      <c r="A734" s="232"/>
      <c r="B734" s="74"/>
      <c r="C734" s="74"/>
      <c r="D734" s="74"/>
      <c r="E734" s="74"/>
      <c r="F734" s="74"/>
      <c r="G734" s="232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4.25" customHeight="1" x14ac:dyDescent="0.3">
      <c r="A735" s="232"/>
      <c r="B735" s="74"/>
      <c r="C735" s="74"/>
      <c r="D735" s="74"/>
      <c r="E735" s="74"/>
      <c r="F735" s="74"/>
      <c r="G735" s="232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4.25" customHeight="1" x14ac:dyDescent="0.3">
      <c r="A736" s="232"/>
      <c r="B736" s="74"/>
      <c r="C736" s="74"/>
      <c r="D736" s="74"/>
      <c r="E736" s="74"/>
      <c r="F736" s="74"/>
      <c r="G736" s="232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4.25" customHeight="1" x14ac:dyDescent="0.3">
      <c r="A737" s="232"/>
      <c r="B737" s="74"/>
      <c r="C737" s="74"/>
      <c r="D737" s="74"/>
      <c r="E737" s="74"/>
      <c r="F737" s="74"/>
      <c r="G737" s="232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4.25" customHeight="1" x14ac:dyDescent="0.3">
      <c r="A738" s="232"/>
      <c r="B738" s="74"/>
      <c r="C738" s="74"/>
      <c r="D738" s="74"/>
      <c r="E738" s="74"/>
      <c r="F738" s="74"/>
      <c r="G738" s="232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4.25" customHeight="1" x14ac:dyDescent="0.3">
      <c r="A739" s="232"/>
      <c r="B739" s="74"/>
      <c r="C739" s="74"/>
      <c r="D739" s="74"/>
      <c r="E739" s="74"/>
      <c r="F739" s="74"/>
      <c r="G739" s="232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4.25" customHeight="1" x14ac:dyDescent="0.3">
      <c r="A740" s="232"/>
      <c r="B740" s="74"/>
      <c r="C740" s="74"/>
      <c r="D740" s="74"/>
      <c r="E740" s="74"/>
      <c r="F740" s="74"/>
      <c r="G740" s="232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4.25" customHeight="1" x14ac:dyDescent="0.3">
      <c r="A741" s="232"/>
      <c r="B741" s="74"/>
      <c r="C741" s="74"/>
      <c r="D741" s="74"/>
      <c r="E741" s="74"/>
      <c r="F741" s="74"/>
      <c r="G741" s="232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4.25" customHeight="1" x14ac:dyDescent="0.3">
      <c r="A742" s="232"/>
      <c r="B742" s="74"/>
      <c r="C742" s="74"/>
      <c r="D742" s="74"/>
      <c r="E742" s="74"/>
      <c r="F742" s="74"/>
      <c r="G742" s="232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4.25" customHeight="1" x14ac:dyDescent="0.3">
      <c r="A743" s="232"/>
      <c r="B743" s="74"/>
      <c r="C743" s="74"/>
      <c r="D743" s="74"/>
      <c r="E743" s="74"/>
      <c r="F743" s="74"/>
      <c r="G743" s="232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4.25" customHeight="1" x14ac:dyDescent="0.3">
      <c r="A744" s="232"/>
      <c r="B744" s="74"/>
      <c r="C744" s="74"/>
      <c r="D744" s="74"/>
      <c r="E744" s="74"/>
      <c r="F744" s="74"/>
      <c r="G744" s="232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4.25" customHeight="1" x14ac:dyDescent="0.3">
      <c r="A745" s="232"/>
      <c r="B745" s="74"/>
      <c r="C745" s="74"/>
      <c r="D745" s="74"/>
      <c r="E745" s="74"/>
      <c r="F745" s="74"/>
      <c r="G745" s="232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4.25" customHeight="1" x14ac:dyDescent="0.3">
      <c r="A746" s="232"/>
      <c r="B746" s="74"/>
      <c r="C746" s="74"/>
      <c r="D746" s="74"/>
      <c r="E746" s="74"/>
      <c r="F746" s="74"/>
      <c r="G746" s="232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4.25" customHeight="1" x14ac:dyDescent="0.3">
      <c r="A747" s="232"/>
      <c r="B747" s="74"/>
      <c r="C747" s="74"/>
      <c r="D747" s="74"/>
      <c r="E747" s="74"/>
      <c r="F747" s="74"/>
      <c r="G747" s="232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4.25" customHeight="1" x14ac:dyDescent="0.3">
      <c r="A748" s="232"/>
      <c r="B748" s="74"/>
      <c r="C748" s="74"/>
      <c r="D748" s="74"/>
      <c r="E748" s="74"/>
      <c r="F748" s="74"/>
      <c r="G748" s="232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4.25" customHeight="1" x14ac:dyDescent="0.3">
      <c r="A749" s="232"/>
      <c r="B749" s="74"/>
      <c r="C749" s="74"/>
      <c r="D749" s="74"/>
      <c r="E749" s="74"/>
      <c r="F749" s="74"/>
      <c r="G749" s="232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4.25" customHeight="1" x14ac:dyDescent="0.3">
      <c r="A750" s="232"/>
      <c r="B750" s="74"/>
      <c r="C750" s="74"/>
      <c r="D750" s="74"/>
      <c r="E750" s="74"/>
      <c r="F750" s="74"/>
      <c r="G750" s="232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4.25" customHeight="1" x14ac:dyDescent="0.3">
      <c r="A751" s="232"/>
      <c r="B751" s="74"/>
      <c r="C751" s="74"/>
      <c r="D751" s="74"/>
      <c r="E751" s="74"/>
      <c r="F751" s="74"/>
      <c r="G751" s="232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4.25" customHeight="1" x14ac:dyDescent="0.3">
      <c r="A752" s="232"/>
      <c r="B752" s="74"/>
      <c r="C752" s="74"/>
      <c r="D752" s="74"/>
      <c r="E752" s="74"/>
      <c r="F752" s="74"/>
      <c r="G752" s="232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4.25" customHeight="1" x14ac:dyDescent="0.3">
      <c r="A753" s="232"/>
      <c r="B753" s="74"/>
      <c r="C753" s="74"/>
      <c r="D753" s="74"/>
      <c r="E753" s="74"/>
      <c r="F753" s="74"/>
      <c r="G753" s="232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4.25" customHeight="1" x14ac:dyDescent="0.3">
      <c r="A754" s="232"/>
      <c r="B754" s="74"/>
      <c r="C754" s="74"/>
      <c r="D754" s="74"/>
      <c r="E754" s="74"/>
      <c r="F754" s="74"/>
      <c r="G754" s="232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4.25" customHeight="1" x14ac:dyDescent="0.3">
      <c r="A755" s="232"/>
      <c r="B755" s="74"/>
      <c r="C755" s="74"/>
      <c r="D755" s="74"/>
      <c r="E755" s="74"/>
      <c r="F755" s="74"/>
      <c r="G755" s="232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4.25" customHeight="1" x14ac:dyDescent="0.3">
      <c r="A756" s="232"/>
      <c r="B756" s="74"/>
      <c r="C756" s="74"/>
      <c r="D756" s="74"/>
      <c r="E756" s="74"/>
      <c r="F756" s="74"/>
      <c r="G756" s="232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4.25" customHeight="1" x14ac:dyDescent="0.3">
      <c r="A757" s="232"/>
      <c r="B757" s="74"/>
      <c r="C757" s="74"/>
      <c r="D757" s="74"/>
      <c r="E757" s="74"/>
      <c r="F757" s="74"/>
      <c r="G757" s="232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4.25" customHeight="1" x14ac:dyDescent="0.3">
      <c r="A758" s="232"/>
      <c r="B758" s="74"/>
      <c r="C758" s="74"/>
      <c r="D758" s="74"/>
      <c r="E758" s="74"/>
      <c r="F758" s="74"/>
      <c r="G758" s="232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4.25" customHeight="1" x14ac:dyDescent="0.3">
      <c r="A759" s="232"/>
      <c r="B759" s="74"/>
      <c r="C759" s="74"/>
      <c r="D759" s="74"/>
      <c r="E759" s="74"/>
      <c r="F759" s="74"/>
      <c r="G759" s="232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4.25" customHeight="1" x14ac:dyDescent="0.3">
      <c r="A760" s="232"/>
      <c r="B760" s="74"/>
      <c r="C760" s="74"/>
      <c r="D760" s="74"/>
      <c r="E760" s="74"/>
      <c r="F760" s="74"/>
      <c r="G760" s="232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4.25" customHeight="1" x14ac:dyDescent="0.3">
      <c r="A761" s="232"/>
      <c r="B761" s="74"/>
      <c r="C761" s="74"/>
      <c r="D761" s="74"/>
      <c r="E761" s="74"/>
      <c r="F761" s="74"/>
      <c r="G761" s="232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4.25" customHeight="1" x14ac:dyDescent="0.3">
      <c r="A762" s="232"/>
      <c r="B762" s="74"/>
      <c r="C762" s="74"/>
      <c r="D762" s="74"/>
      <c r="E762" s="74"/>
      <c r="F762" s="74"/>
      <c r="G762" s="232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4.25" customHeight="1" x14ac:dyDescent="0.3">
      <c r="A763" s="232"/>
      <c r="B763" s="74"/>
      <c r="C763" s="74"/>
      <c r="D763" s="74"/>
      <c r="E763" s="74"/>
      <c r="F763" s="74"/>
      <c r="G763" s="232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4.25" customHeight="1" x14ac:dyDescent="0.3">
      <c r="A764" s="232"/>
      <c r="B764" s="74"/>
      <c r="C764" s="74"/>
      <c r="D764" s="74"/>
      <c r="E764" s="74"/>
      <c r="F764" s="74"/>
      <c r="G764" s="232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4.25" customHeight="1" x14ac:dyDescent="0.3">
      <c r="A765" s="232"/>
      <c r="B765" s="74"/>
      <c r="C765" s="74"/>
      <c r="D765" s="74"/>
      <c r="E765" s="74"/>
      <c r="F765" s="74"/>
      <c r="G765" s="232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4.25" customHeight="1" x14ac:dyDescent="0.3">
      <c r="A766" s="232"/>
      <c r="B766" s="74"/>
      <c r="C766" s="74"/>
      <c r="D766" s="74"/>
      <c r="E766" s="74"/>
      <c r="F766" s="74"/>
      <c r="G766" s="232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4.25" customHeight="1" x14ac:dyDescent="0.3">
      <c r="A767" s="232"/>
      <c r="B767" s="74"/>
      <c r="C767" s="74"/>
      <c r="D767" s="74"/>
      <c r="E767" s="74"/>
      <c r="F767" s="74"/>
      <c r="G767" s="232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4.25" customHeight="1" x14ac:dyDescent="0.3">
      <c r="A768" s="232"/>
      <c r="B768" s="74"/>
      <c r="C768" s="74"/>
      <c r="D768" s="74"/>
      <c r="E768" s="74"/>
      <c r="F768" s="74"/>
      <c r="G768" s="232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4.25" customHeight="1" x14ac:dyDescent="0.3">
      <c r="A769" s="232"/>
      <c r="B769" s="74"/>
      <c r="C769" s="74"/>
      <c r="D769" s="74"/>
      <c r="E769" s="74"/>
      <c r="F769" s="74"/>
      <c r="G769" s="232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4.25" customHeight="1" x14ac:dyDescent="0.3">
      <c r="A770" s="232"/>
      <c r="B770" s="74"/>
      <c r="C770" s="74"/>
      <c r="D770" s="74"/>
      <c r="E770" s="74"/>
      <c r="F770" s="74"/>
      <c r="G770" s="232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4.25" customHeight="1" x14ac:dyDescent="0.3">
      <c r="A771" s="232"/>
      <c r="B771" s="74"/>
      <c r="C771" s="74"/>
      <c r="D771" s="74"/>
      <c r="E771" s="74"/>
      <c r="F771" s="74"/>
      <c r="G771" s="232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4.25" customHeight="1" x14ac:dyDescent="0.3">
      <c r="A772" s="232"/>
      <c r="B772" s="74"/>
      <c r="C772" s="74"/>
      <c r="D772" s="74"/>
      <c r="E772" s="74"/>
      <c r="F772" s="74"/>
      <c r="G772" s="232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4.25" customHeight="1" x14ac:dyDescent="0.3">
      <c r="A773" s="232"/>
      <c r="B773" s="74"/>
      <c r="C773" s="74"/>
      <c r="D773" s="74"/>
      <c r="E773" s="74"/>
      <c r="F773" s="74"/>
      <c r="G773" s="232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4.25" customHeight="1" x14ac:dyDescent="0.3">
      <c r="A774" s="232"/>
      <c r="B774" s="74"/>
      <c r="C774" s="74"/>
      <c r="D774" s="74"/>
      <c r="E774" s="74"/>
      <c r="F774" s="74"/>
      <c r="G774" s="232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4.25" customHeight="1" x14ac:dyDescent="0.3">
      <c r="A775" s="232"/>
      <c r="B775" s="74"/>
      <c r="C775" s="74"/>
      <c r="D775" s="74"/>
      <c r="E775" s="74"/>
      <c r="F775" s="74"/>
      <c r="G775" s="232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4.25" customHeight="1" x14ac:dyDescent="0.3">
      <c r="A776" s="232"/>
      <c r="B776" s="74"/>
      <c r="C776" s="74"/>
      <c r="D776" s="74"/>
      <c r="E776" s="74"/>
      <c r="F776" s="74"/>
      <c r="G776" s="232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4.25" customHeight="1" x14ac:dyDescent="0.3">
      <c r="A777" s="232"/>
      <c r="B777" s="74"/>
      <c r="C777" s="74"/>
      <c r="D777" s="74"/>
      <c r="E777" s="74"/>
      <c r="F777" s="74"/>
      <c r="G777" s="232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4.25" customHeight="1" x14ac:dyDescent="0.3">
      <c r="A778" s="232"/>
      <c r="B778" s="74"/>
      <c r="C778" s="74"/>
      <c r="D778" s="74"/>
      <c r="E778" s="74"/>
      <c r="F778" s="74"/>
      <c r="G778" s="232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4.25" customHeight="1" x14ac:dyDescent="0.3">
      <c r="A779" s="232"/>
      <c r="B779" s="74"/>
      <c r="C779" s="74"/>
      <c r="D779" s="74"/>
      <c r="E779" s="74"/>
      <c r="F779" s="74"/>
      <c r="G779" s="232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4.25" customHeight="1" x14ac:dyDescent="0.3">
      <c r="A780" s="232"/>
      <c r="B780" s="74"/>
      <c r="C780" s="74"/>
      <c r="D780" s="74"/>
      <c r="E780" s="74"/>
      <c r="F780" s="74"/>
      <c r="G780" s="232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4.25" customHeight="1" x14ac:dyDescent="0.3">
      <c r="A781" s="232"/>
      <c r="B781" s="74"/>
      <c r="C781" s="74"/>
      <c r="D781" s="74"/>
      <c r="E781" s="74"/>
      <c r="F781" s="74"/>
      <c r="G781" s="232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4.25" customHeight="1" x14ac:dyDescent="0.3">
      <c r="A782" s="232"/>
      <c r="B782" s="74"/>
      <c r="C782" s="74"/>
      <c r="D782" s="74"/>
      <c r="E782" s="74"/>
      <c r="F782" s="74"/>
      <c r="G782" s="232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4.25" customHeight="1" x14ac:dyDescent="0.3">
      <c r="A783" s="232"/>
      <c r="B783" s="74"/>
      <c r="C783" s="74"/>
      <c r="D783" s="74"/>
      <c r="E783" s="74"/>
      <c r="F783" s="74"/>
      <c r="G783" s="232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4.25" customHeight="1" x14ac:dyDescent="0.3">
      <c r="A784" s="232"/>
      <c r="B784" s="74"/>
      <c r="C784" s="74"/>
      <c r="D784" s="74"/>
      <c r="E784" s="74"/>
      <c r="F784" s="74"/>
      <c r="G784" s="232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4.25" customHeight="1" x14ac:dyDescent="0.3">
      <c r="A785" s="232"/>
      <c r="B785" s="74"/>
      <c r="C785" s="74"/>
      <c r="D785" s="74"/>
      <c r="E785" s="74"/>
      <c r="F785" s="74"/>
      <c r="G785" s="232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4.25" customHeight="1" x14ac:dyDescent="0.3">
      <c r="A786" s="232"/>
      <c r="B786" s="74"/>
      <c r="C786" s="74"/>
      <c r="D786" s="74"/>
      <c r="E786" s="74"/>
      <c r="F786" s="74"/>
      <c r="G786" s="232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4.25" customHeight="1" x14ac:dyDescent="0.3">
      <c r="A787" s="232"/>
      <c r="B787" s="74"/>
      <c r="C787" s="74"/>
      <c r="D787" s="74"/>
      <c r="E787" s="74"/>
      <c r="F787" s="74"/>
      <c r="G787" s="232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4.25" customHeight="1" x14ac:dyDescent="0.3">
      <c r="A788" s="232"/>
      <c r="B788" s="74"/>
      <c r="C788" s="74"/>
      <c r="D788" s="74"/>
      <c r="E788" s="74"/>
      <c r="F788" s="74"/>
      <c r="G788" s="232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4.25" customHeight="1" x14ac:dyDescent="0.3">
      <c r="A789" s="232"/>
      <c r="B789" s="74"/>
      <c r="C789" s="74"/>
      <c r="D789" s="74"/>
      <c r="E789" s="74"/>
      <c r="F789" s="74"/>
      <c r="G789" s="232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4.25" customHeight="1" x14ac:dyDescent="0.3">
      <c r="A790" s="232"/>
      <c r="B790" s="74"/>
      <c r="C790" s="74"/>
      <c r="D790" s="74"/>
      <c r="E790" s="74"/>
      <c r="F790" s="74"/>
      <c r="G790" s="232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4.25" customHeight="1" x14ac:dyDescent="0.3">
      <c r="A791" s="232"/>
      <c r="B791" s="74"/>
      <c r="C791" s="74"/>
      <c r="D791" s="74"/>
      <c r="E791" s="74"/>
      <c r="F791" s="74"/>
      <c r="G791" s="232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4.25" customHeight="1" x14ac:dyDescent="0.3">
      <c r="A792" s="232"/>
      <c r="B792" s="74"/>
      <c r="C792" s="74"/>
      <c r="D792" s="74"/>
      <c r="E792" s="74"/>
      <c r="F792" s="74"/>
      <c r="G792" s="232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4.25" customHeight="1" x14ac:dyDescent="0.3">
      <c r="A793" s="232"/>
      <c r="B793" s="74"/>
      <c r="C793" s="74"/>
      <c r="D793" s="74"/>
      <c r="E793" s="74"/>
      <c r="F793" s="74"/>
      <c r="G793" s="232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4.25" customHeight="1" x14ac:dyDescent="0.3">
      <c r="A794" s="232"/>
      <c r="B794" s="74"/>
      <c r="C794" s="74"/>
      <c r="D794" s="74"/>
      <c r="E794" s="74"/>
      <c r="F794" s="74"/>
      <c r="G794" s="232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4.25" customHeight="1" x14ac:dyDescent="0.3">
      <c r="A795" s="232"/>
      <c r="B795" s="74"/>
      <c r="C795" s="74"/>
      <c r="D795" s="74"/>
      <c r="E795" s="74"/>
      <c r="F795" s="74"/>
      <c r="G795" s="232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4.25" customHeight="1" x14ac:dyDescent="0.3">
      <c r="A796" s="232"/>
      <c r="B796" s="74"/>
      <c r="C796" s="74"/>
      <c r="D796" s="74"/>
      <c r="E796" s="74"/>
      <c r="F796" s="74"/>
      <c r="G796" s="232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4.25" customHeight="1" x14ac:dyDescent="0.3">
      <c r="A797" s="232"/>
      <c r="B797" s="74"/>
      <c r="C797" s="74"/>
      <c r="D797" s="74"/>
      <c r="E797" s="74"/>
      <c r="F797" s="74"/>
      <c r="G797" s="232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4.25" customHeight="1" x14ac:dyDescent="0.3">
      <c r="A798" s="232"/>
      <c r="B798" s="74"/>
      <c r="C798" s="74"/>
      <c r="D798" s="74"/>
      <c r="E798" s="74"/>
      <c r="F798" s="74"/>
      <c r="G798" s="232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4.25" customHeight="1" x14ac:dyDescent="0.3">
      <c r="A799" s="232"/>
      <c r="B799" s="74"/>
      <c r="C799" s="74"/>
      <c r="D799" s="74"/>
      <c r="E799" s="74"/>
      <c r="F799" s="74"/>
      <c r="G799" s="232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4.25" customHeight="1" x14ac:dyDescent="0.3">
      <c r="A800" s="232"/>
      <c r="B800" s="74"/>
      <c r="C800" s="74"/>
      <c r="D800" s="74"/>
      <c r="E800" s="74"/>
      <c r="F800" s="74"/>
      <c r="G800" s="232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4.25" customHeight="1" x14ac:dyDescent="0.3">
      <c r="A801" s="232"/>
      <c r="B801" s="74"/>
      <c r="C801" s="74"/>
      <c r="D801" s="74"/>
      <c r="E801" s="74"/>
      <c r="F801" s="74"/>
      <c r="G801" s="232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4.25" customHeight="1" x14ac:dyDescent="0.3">
      <c r="A802" s="232"/>
      <c r="B802" s="74"/>
      <c r="C802" s="74"/>
      <c r="D802" s="74"/>
      <c r="E802" s="74"/>
      <c r="F802" s="74"/>
      <c r="G802" s="232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4.25" customHeight="1" x14ac:dyDescent="0.3">
      <c r="A803" s="232"/>
      <c r="B803" s="74"/>
      <c r="C803" s="74"/>
      <c r="D803" s="74"/>
      <c r="E803" s="74"/>
      <c r="F803" s="74"/>
      <c r="G803" s="232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4.25" customHeight="1" x14ac:dyDescent="0.3">
      <c r="A804" s="232"/>
      <c r="B804" s="74"/>
      <c r="C804" s="74"/>
      <c r="D804" s="74"/>
      <c r="E804" s="74"/>
      <c r="F804" s="74"/>
      <c r="G804" s="232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4.25" customHeight="1" x14ac:dyDescent="0.3">
      <c r="A805" s="232"/>
      <c r="B805" s="74"/>
      <c r="C805" s="74"/>
      <c r="D805" s="74"/>
      <c r="E805" s="74"/>
      <c r="F805" s="74"/>
      <c r="G805" s="232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4.25" customHeight="1" x14ac:dyDescent="0.3">
      <c r="A806" s="232"/>
      <c r="B806" s="74"/>
      <c r="C806" s="74"/>
      <c r="D806" s="74"/>
      <c r="E806" s="74"/>
      <c r="F806" s="74"/>
      <c r="G806" s="232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4.25" customHeight="1" x14ac:dyDescent="0.3">
      <c r="A807" s="232"/>
      <c r="B807" s="74"/>
      <c r="C807" s="74"/>
      <c r="D807" s="74"/>
      <c r="E807" s="74"/>
      <c r="F807" s="74"/>
      <c r="G807" s="232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4.25" customHeight="1" x14ac:dyDescent="0.3">
      <c r="A808" s="232"/>
      <c r="B808" s="74"/>
      <c r="C808" s="74"/>
      <c r="D808" s="74"/>
      <c r="E808" s="74"/>
      <c r="F808" s="74"/>
      <c r="G808" s="232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4.25" customHeight="1" x14ac:dyDescent="0.3">
      <c r="A809" s="232"/>
      <c r="B809" s="74"/>
      <c r="C809" s="74"/>
      <c r="D809" s="74"/>
      <c r="E809" s="74"/>
      <c r="F809" s="74"/>
      <c r="G809" s="232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4.25" customHeight="1" x14ac:dyDescent="0.3">
      <c r="A810" s="232"/>
      <c r="B810" s="74"/>
      <c r="C810" s="74"/>
      <c r="D810" s="74"/>
      <c r="E810" s="74"/>
      <c r="F810" s="74"/>
      <c r="G810" s="232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4.25" customHeight="1" x14ac:dyDescent="0.3">
      <c r="A811" s="232"/>
      <c r="B811" s="74"/>
      <c r="C811" s="74"/>
      <c r="D811" s="74"/>
      <c r="E811" s="74"/>
      <c r="F811" s="74"/>
      <c r="G811" s="232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4.25" customHeight="1" x14ac:dyDescent="0.3">
      <c r="A812" s="232"/>
      <c r="B812" s="74"/>
      <c r="C812" s="74"/>
      <c r="D812" s="74"/>
      <c r="E812" s="74"/>
      <c r="F812" s="74"/>
      <c r="G812" s="232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4.25" customHeight="1" x14ac:dyDescent="0.3">
      <c r="A813" s="232"/>
      <c r="B813" s="74"/>
      <c r="C813" s="74"/>
      <c r="D813" s="74"/>
      <c r="E813" s="74"/>
      <c r="F813" s="74"/>
      <c r="G813" s="232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4.25" customHeight="1" x14ac:dyDescent="0.3">
      <c r="A814" s="232"/>
      <c r="B814" s="74"/>
      <c r="C814" s="74"/>
      <c r="D814" s="74"/>
      <c r="E814" s="74"/>
      <c r="F814" s="74"/>
      <c r="G814" s="232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4.25" customHeight="1" x14ac:dyDescent="0.3">
      <c r="A815" s="232"/>
      <c r="B815" s="74"/>
      <c r="C815" s="74"/>
      <c r="D815" s="74"/>
      <c r="E815" s="74"/>
      <c r="F815" s="74"/>
      <c r="G815" s="232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4.25" customHeight="1" x14ac:dyDescent="0.3">
      <c r="A816" s="232"/>
      <c r="B816" s="74"/>
      <c r="C816" s="74"/>
      <c r="D816" s="74"/>
      <c r="E816" s="74"/>
      <c r="F816" s="74"/>
      <c r="G816" s="232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4.25" customHeight="1" x14ac:dyDescent="0.3">
      <c r="A817" s="232"/>
      <c r="B817" s="74"/>
      <c r="C817" s="74"/>
      <c r="D817" s="74"/>
      <c r="E817" s="74"/>
      <c r="F817" s="74"/>
      <c r="G817" s="232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4.25" customHeight="1" x14ac:dyDescent="0.3">
      <c r="A818" s="232"/>
      <c r="B818" s="74"/>
      <c r="C818" s="74"/>
      <c r="D818" s="74"/>
      <c r="E818" s="74"/>
      <c r="F818" s="74"/>
      <c r="G818" s="232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4.25" customHeight="1" x14ac:dyDescent="0.3">
      <c r="A819" s="232"/>
      <c r="B819" s="74"/>
      <c r="C819" s="74"/>
      <c r="D819" s="74"/>
      <c r="E819" s="74"/>
      <c r="F819" s="74"/>
      <c r="G819" s="232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4.25" customHeight="1" x14ac:dyDescent="0.3">
      <c r="A820" s="232"/>
      <c r="B820" s="74"/>
      <c r="C820" s="74"/>
      <c r="D820" s="74"/>
      <c r="E820" s="74"/>
      <c r="F820" s="74"/>
      <c r="G820" s="232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4.25" customHeight="1" x14ac:dyDescent="0.3">
      <c r="A821" s="232"/>
      <c r="B821" s="74"/>
      <c r="C821" s="74"/>
      <c r="D821" s="74"/>
      <c r="E821" s="74"/>
      <c r="F821" s="74"/>
      <c r="G821" s="232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4.25" customHeight="1" x14ac:dyDescent="0.3">
      <c r="A822" s="232"/>
      <c r="B822" s="74"/>
      <c r="C822" s="74"/>
      <c r="D822" s="74"/>
      <c r="E822" s="74"/>
      <c r="F822" s="74"/>
      <c r="G822" s="232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4.25" customHeight="1" x14ac:dyDescent="0.3">
      <c r="A823" s="232"/>
      <c r="B823" s="74"/>
      <c r="C823" s="74"/>
      <c r="D823" s="74"/>
      <c r="E823" s="74"/>
      <c r="F823" s="74"/>
      <c r="G823" s="232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4.25" customHeight="1" x14ac:dyDescent="0.3">
      <c r="A824" s="232"/>
      <c r="B824" s="74"/>
      <c r="C824" s="74"/>
      <c r="D824" s="74"/>
      <c r="E824" s="74"/>
      <c r="F824" s="74"/>
      <c r="G824" s="232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4.25" customHeight="1" x14ac:dyDescent="0.3">
      <c r="A825" s="232"/>
      <c r="B825" s="74"/>
      <c r="C825" s="74"/>
      <c r="D825" s="74"/>
      <c r="E825" s="74"/>
      <c r="F825" s="74"/>
      <c r="G825" s="232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4.25" customHeight="1" x14ac:dyDescent="0.3">
      <c r="A826" s="232"/>
      <c r="B826" s="74"/>
      <c r="C826" s="74"/>
      <c r="D826" s="74"/>
      <c r="E826" s="74"/>
      <c r="F826" s="74"/>
      <c r="G826" s="232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4.25" customHeight="1" x14ac:dyDescent="0.3">
      <c r="A827" s="232"/>
      <c r="B827" s="74"/>
      <c r="C827" s="74"/>
      <c r="D827" s="74"/>
      <c r="E827" s="74"/>
      <c r="F827" s="74"/>
      <c r="G827" s="232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4.25" customHeight="1" x14ac:dyDescent="0.3">
      <c r="A828" s="232"/>
      <c r="B828" s="74"/>
      <c r="C828" s="74"/>
      <c r="D828" s="74"/>
      <c r="E828" s="74"/>
      <c r="F828" s="74"/>
      <c r="G828" s="232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4.25" customHeight="1" x14ac:dyDescent="0.3">
      <c r="A829" s="232"/>
      <c r="B829" s="74"/>
      <c r="C829" s="74"/>
      <c r="D829" s="74"/>
      <c r="E829" s="74"/>
      <c r="F829" s="74"/>
      <c r="G829" s="232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4.25" customHeight="1" x14ac:dyDescent="0.3">
      <c r="A830" s="232"/>
      <c r="B830" s="74"/>
      <c r="C830" s="74"/>
      <c r="D830" s="74"/>
      <c r="E830" s="74"/>
      <c r="F830" s="74"/>
      <c r="G830" s="232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4.25" customHeight="1" x14ac:dyDescent="0.3">
      <c r="A831" s="232"/>
      <c r="B831" s="74"/>
      <c r="C831" s="74"/>
      <c r="D831" s="74"/>
      <c r="E831" s="74"/>
      <c r="F831" s="74"/>
      <c r="G831" s="232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4.25" customHeight="1" x14ac:dyDescent="0.3">
      <c r="A832" s="232"/>
      <c r="B832" s="74"/>
      <c r="C832" s="74"/>
      <c r="D832" s="74"/>
      <c r="E832" s="74"/>
      <c r="F832" s="74"/>
      <c r="G832" s="232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4.25" customHeight="1" x14ac:dyDescent="0.3">
      <c r="A833" s="232"/>
      <c r="B833" s="74"/>
      <c r="C833" s="74"/>
      <c r="D833" s="74"/>
      <c r="E833" s="74"/>
      <c r="F833" s="74"/>
      <c r="G833" s="232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4.25" customHeight="1" x14ac:dyDescent="0.3">
      <c r="A834" s="232"/>
      <c r="B834" s="74"/>
      <c r="C834" s="74"/>
      <c r="D834" s="74"/>
      <c r="E834" s="74"/>
      <c r="F834" s="74"/>
      <c r="G834" s="232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4.25" customHeight="1" x14ac:dyDescent="0.3">
      <c r="A835" s="232"/>
      <c r="B835" s="74"/>
      <c r="C835" s="74"/>
      <c r="D835" s="74"/>
      <c r="E835" s="74"/>
      <c r="F835" s="74"/>
      <c r="G835" s="232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4.25" customHeight="1" x14ac:dyDescent="0.3">
      <c r="A836" s="232"/>
      <c r="B836" s="74"/>
      <c r="C836" s="74"/>
      <c r="D836" s="74"/>
      <c r="E836" s="74"/>
      <c r="F836" s="74"/>
      <c r="G836" s="232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4.25" customHeight="1" x14ac:dyDescent="0.3">
      <c r="A837" s="232"/>
      <c r="B837" s="74"/>
      <c r="C837" s="74"/>
      <c r="D837" s="74"/>
      <c r="E837" s="74"/>
      <c r="F837" s="74"/>
      <c r="G837" s="232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4.25" customHeight="1" x14ac:dyDescent="0.3">
      <c r="A838" s="232"/>
      <c r="B838" s="74"/>
      <c r="C838" s="74"/>
      <c r="D838" s="74"/>
      <c r="E838" s="74"/>
      <c r="F838" s="74"/>
      <c r="G838" s="232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4.25" customHeight="1" x14ac:dyDescent="0.3">
      <c r="A839" s="232"/>
      <c r="B839" s="74"/>
      <c r="C839" s="74"/>
      <c r="D839" s="74"/>
      <c r="E839" s="74"/>
      <c r="F839" s="74"/>
      <c r="G839" s="232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4.25" customHeight="1" x14ac:dyDescent="0.3">
      <c r="A840" s="232"/>
      <c r="B840" s="74"/>
      <c r="C840" s="74"/>
      <c r="D840" s="74"/>
      <c r="E840" s="74"/>
      <c r="F840" s="74"/>
      <c r="G840" s="232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4.25" customHeight="1" x14ac:dyDescent="0.3">
      <c r="A841" s="232"/>
      <c r="B841" s="74"/>
      <c r="C841" s="74"/>
      <c r="D841" s="74"/>
      <c r="E841" s="74"/>
      <c r="F841" s="74"/>
      <c r="G841" s="232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4.25" customHeight="1" x14ac:dyDescent="0.3">
      <c r="A842" s="232"/>
      <c r="B842" s="74"/>
      <c r="C842" s="74"/>
      <c r="D842" s="74"/>
      <c r="E842" s="74"/>
      <c r="F842" s="74"/>
      <c r="G842" s="232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4.25" customHeight="1" x14ac:dyDescent="0.3">
      <c r="A843" s="232"/>
      <c r="B843" s="74"/>
      <c r="C843" s="74"/>
      <c r="D843" s="74"/>
      <c r="E843" s="74"/>
      <c r="F843" s="74"/>
      <c r="G843" s="232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4.25" customHeight="1" x14ac:dyDescent="0.3">
      <c r="A844" s="232"/>
      <c r="B844" s="74"/>
      <c r="C844" s="74"/>
      <c r="D844" s="74"/>
      <c r="E844" s="74"/>
      <c r="F844" s="74"/>
      <c r="G844" s="232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4.25" customHeight="1" x14ac:dyDescent="0.3">
      <c r="A845" s="232"/>
      <c r="B845" s="74"/>
      <c r="C845" s="74"/>
      <c r="D845" s="74"/>
      <c r="E845" s="74"/>
      <c r="F845" s="74"/>
      <c r="G845" s="232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4.25" customHeight="1" x14ac:dyDescent="0.3">
      <c r="A846" s="232"/>
      <c r="B846" s="74"/>
      <c r="C846" s="74"/>
      <c r="D846" s="74"/>
      <c r="E846" s="74"/>
      <c r="F846" s="74"/>
      <c r="G846" s="232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4.25" customHeight="1" x14ac:dyDescent="0.3">
      <c r="A847" s="232"/>
      <c r="B847" s="74"/>
      <c r="C847" s="74"/>
      <c r="D847" s="74"/>
      <c r="E847" s="74"/>
      <c r="F847" s="74"/>
      <c r="G847" s="232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4.25" customHeight="1" x14ac:dyDescent="0.3">
      <c r="A848" s="232"/>
      <c r="B848" s="74"/>
      <c r="C848" s="74"/>
      <c r="D848" s="74"/>
      <c r="E848" s="74"/>
      <c r="F848" s="74"/>
      <c r="G848" s="232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4.25" customHeight="1" x14ac:dyDescent="0.3">
      <c r="A849" s="232"/>
      <c r="B849" s="74"/>
      <c r="C849" s="74"/>
      <c r="D849" s="74"/>
      <c r="E849" s="74"/>
      <c r="F849" s="74"/>
      <c r="G849" s="232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4.25" customHeight="1" x14ac:dyDescent="0.3">
      <c r="A850" s="232"/>
      <c r="B850" s="74"/>
      <c r="C850" s="74"/>
      <c r="D850" s="74"/>
      <c r="E850" s="74"/>
      <c r="F850" s="74"/>
      <c r="G850" s="232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4.25" customHeight="1" x14ac:dyDescent="0.3">
      <c r="A851" s="232"/>
      <c r="B851" s="74"/>
      <c r="C851" s="74"/>
      <c r="D851" s="74"/>
      <c r="E851" s="74"/>
      <c r="F851" s="74"/>
      <c r="G851" s="232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4.25" customHeight="1" x14ac:dyDescent="0.3">
      <c r="A852" s="232"/>
      <c r="B852" s="74"/>
      <c r="C852" s="74"/>
      <c r="D852" s="74"/>
      <c r="E852" s="74"/>
      <c r="F852" s="74"/>
      <c r="G852" s="232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4.25" customHeight="1" x14ac:dyDescent="0.3">
      <c r="A853" s="232"/>
      <c r="B853" s="74"/>
      <c r="C853" s="74"/>
      <c r="D853" s="74"/>
      <c r="E853" s="74"/>
      <c r="F853" s="74"/>
      <c r="G853" s="232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4.25" customHeight="1" x14ac:dyDescent="0.3">
      <c r="A854" s="232"/>
      <c r="B854" s="74"/>
      <c r="C854" s="74"/>
      <c r="D854" s="74"/>
      <c r="E854" s="74"/>
      <c r="F854" s="74"/>
      <c r="G854" s="232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4.25" customHeight="1" x14ac:dyDescent="0.3">
      <c r="A855" s="232"/>
      <c r="B855" s="74"/>
      <c r="C855" s="74"/>
      <c r="D855" s="74"/>
      <c r="E855" s="74"/>
      <c r="F855" s="74"/>
      <c r="G855" s="232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4.25" customHeight="1" x14ac:dyDescent="0.3">
      <c r="A856" s="232"/>
      <c r="B856" s="74"/>
      <c r="C856" s="74"/>
      <c r="D856" s="74"/>
      <c r="E856" s="74"/>
      <c r="F856" s="74"/>
      <c r="G856" s="232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4.25" customHeight="1" x14ac:dyDescent="0.3">
      <c r="A857" s="232"/>
      <c r="B857" s="74"/>
      <c r="C857" s="74"/>
      <c r="D857" s="74"/>
      <c r="E857" s="74"/>
      <c r="F857" s="74"/>
      <c r="G857" s="232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4.25" customHeight="1" x14ac:dyDescent="0.3">
      <c r="A858" s="232"/>
      <c r="B858" s="74"/>
      <c r="C858" s="74"/>
      <c r="D858" s="74"/>
      <c r="E858" s="74"/>
      <c r="F858" s="74"/>
      <c r="G858" s="232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4.25" customHeight="1" x14ac:dyDescent="0.3">
      <c r="A859" s="232"/>
      <c r="B859" s="74"/>
      <c r="C859" s="74"/>
      <c r="D859" s="74"/>
      <c r="E859" s="74"/>
      <c r="F859" s="74"/>
      <c r="G859" s="232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4.25" customHeight="1" x14ac:dyDescent="0.3">
      <c r="A860" s="232"/>
      <c r="B860" s="74"/>
      <c r="C860" s="74"/>
      <c r="D860" s="74"/>
      <c r="E860" s="74"/>
      <c r="F860" s="74"/>
      <c r="G860" s="232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4.25" customHeight="1" x14ac:dyDescent="0.3">
      <c r="A861" s="232"/>
      <c r="B861" s="74"/>
      <c r="C861" s="74"/>
      <c r="D861" s="74"/>
      <c r="E861" s="74"/>
      <c r="F861" s="74"/>
      <c r="G861" s="232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4.25" customHeight="1" x14ac:dyDescent="0.3">
      <c r="A862" s="232"/>
      <c r="B862" s="74"/>
      <c r="C862" s="74"/>
      <c r="D862" s="74"/>
      <c r="E862" s="74"/>
      <c r="F862" s="74"/>
      <c r="G862" s="232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4.25" customHeight="1" x14ac:dyDescent="0.3">
      <c r="A863" s="232"/>
      <c r="B863" s="74"/>
      <c r="C863" s="74"/>
      <c r="D863" s="74"/>
      <c r="E863" s="74"/>
      <c r="F863" s="74"/>
      <c r="G863" s="232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4.25" customHeight="1" x14ac:dyDescent="0.3">
      <c r="A864" s="232"/>
      <c r="B864" s="74"/>
      <c r="C864" s="74"/>
      <c r="D864" s="74"/>
      <c r="E864" s="74"/>
      <c r="F864" s="74"/>
      <c r="G864" s="232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4.25" customHeight="1" x14ac:dyDescent="0.3">
      <c r="A865" s="232"/>
      <c r="B865" s="74"/>
      <c r="C865" s="74"/>
      <c r="D865" s="74"/>
      <c r="E865" s="74"/>
      <c r="F865" s="74"/>
      <c r="G865" s="232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4.25" customHeight="1" x14ac:dyDescent="0.3">
      <c r="A866" s="232"/>
      <c r="B866" s="74"/>
      <c r="C866" s="74"/>
      <c r="D866" s="74"/>
      <c r="E866" s="74"/>
      <c r="F866" s="74"/>
      <c r="G866" s="232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4.25" customHeight="1" x14ac:dyDescent="0.3">
      <c r="A867" s="232"/>
      <c r="B867" s="74"/>
      <c r="C867" s="74"/>
      <c r="D867" s="74"/>
      <c r="E867" s="74"/>
      <c r="F867" s="74"/>
      <c r="G867" s="232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4.25" customHeight="1" x14ac:dyDescent="0.3">
      <c r="A868" s="232"/>
      <c r="B868" s="74"/>
      <c r="C868" s="74"/>
      <c r="D868" s="74"/>
      <c r="E868" s="74"/>
      <c r="F868" s="74"/>
      <c r="G868" s="232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4.25" customHeight="1" x14ac:dyDescent="0.3">
      <c r="A869" s="232"/>
      <c r="B869" s="74"/>
      <c r="C869" s="74"/>
      <c r="D869" s="74"/>
      <c r="E869" s="74"/>
      <c r="F869" s="74"/>
      <c r="G869" s="232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4.25" customHeight="1" x14ac:dyDescent="0.3">
      <c r="A870" s="232"/>
      <c r="B870" s="74"/>
      <c r="C870" s="74"/>
      <c r="D870" s="74"/>
      <c r="E870" s="74"/>
      <c r="F870" s="74"/>
      <c r="G870" s="232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4.25" customHeight="1" x14ac:dyDescent="0.3">
      <c r="A871" s="232"/>
      <c r="B871" s="74"/>
      <c r="C871" s="74"/>
      <c r="D871" s="74"/>
      <c r="E871" s="74"/>
      <c r="F871" s="74"/>
      <c r="G871" s="232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4.25" customHeight="1" x14ac:dyDescent="0.3">
      <c r="A872" s="232"/>
      <c r="B872" s="74"/>
      <c r="C872" s="74"/>
      <c r="D872" s="74"/>
      <c r="E872" s="74"/>
      <c r="F872" s="74"/>
      <c r="G872" s="232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4.25" customHeight="1" x14ac:dyDescent="0.3">
      <c r="A873" s="232"/>
      <c r="B873" s="74"/>
      <c r="C873" s="74"/>
      <c r="D873" s="74"/>
      <c r="E873" s="74"/>
      <c r="F873" s="74"/>
      <c r="G873" s="232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4.25" customHeight="1" x14ac:dyDescent="0.3">
      <c r="A874" s="232"/>
      <c r="B874" s="74"/>
      <c r="C874" s="74"/>
      <c r="D874" s="74"/>
      <c r="E874" s="74"/>
      <c r="F874" s="74"/>
      <c r="G874" s="232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4.25" customHeight="1" x14ac:dyDescent="0.3">
      <c r="A875" s="232"/>
      <c r="B875" s="74"/>
      <c r="C875" s="74"/>
      <c r="D875" s="74"/>
      <c r="E875" s="74"/>
      <c r="F875" s="74"/>
      <c r="G875" s="232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4.25" customHeight="1" x14ac:dyDescent="0.3">
      <c r="A876" s="232"/>
      <c r="B876" s="74"/>
      <c r="C876" s="74"/>
      <c r="D876" s="74"/>
      <c r="E876" s="74"/>
      <c r="F876" s="74"/>
      <c r="G876" s="232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4.25" customHeight="1" x14ac:dyDescent="0.3">
      <c r="A877" s="232"/>
      <c r="B877" s="74"/>
      <c r="C877" s="74"/>
      <c r="D877" s="74"/>
      <c r="E877" s="74"/>
      <c r="F877" s="74"/>
      <c r="G877" s="232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4.25" customHeight="1" x14ac:dyDescent="0.3">
      <c r="A878" s="232"/>
      <c r="B878" s="74"/>
      <c r="C878" s="74"/>
      <c r="D878" s="74"/>
      <c r="E878" s="74"/>
      <c r="F878" s="74"/>
      <c r="G878" s="232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4.25" customHeight="1" x14ac:dyDescent="0.3">
      <c r="A879" s="232"/>
      <c r="B879" s="74"/>
      <c r="C879" s="74"/>
      <c r="D879" s="74"/>
      <c r="E879" s="74"/>
      <c r="F879" s="74"/>
      <c r="G879" s="232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4.25" customHeight="1" x14ac:dyDescent="0.3">
      <c r="A880" s="232"/>
      <c r="B880" s="74"/>
      <c r="C880" s="74"/>
      <c r="D880" s="74"/>
      <c r="E880" s="74"/>
      <c r="F880" s="74"/>
      <c r="G880" s="232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4.25" customHeight="1" x14ac:dyDescent="0.3">
      <c r="A881" s="232"/>
      <c r="B881" s="74"/>
      <c r="C881" s="74"/>
      <c r="D881" s="74"/>
      <c r="E881" s="74"/>
      <c r="F881" s="74"/>
      <c r="G881" s="232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4.25" customHeight="1" x14ac:dyDescent="0.3">
      <c r="A882" s="232"/>
      <c r="B882" s="74"/>
      <c r="C882" s="74"/>
      <c r="D882" s="74"/>
      <c r="E882" s="74"/>
      <c r="F882" s="74"/>
      <c r="G882" s="232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4.25" customHeight="1" x14ac:dyDescent="0.3">
      <c r="A883" s="232"/>
      <c r="B883" s="74"/>
      <c r="C883" s="74"/>
      <c r="D883" s="74"/>
      <c r="E883" s="74"/>
      <c r="F883" s="74"/>
      <c r="G883" s="232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4.25" customHeight="1" x14ac:dyDescent="0.3">
      <c r="A884" s="232"/>
      <c r="B884" s="74"/>
      <c r="C884" s="74"/>
      <c r="D884" s="74"/>
      <c r="E884" s="74"/>
      <c r="F884" s="74"/>
      <c r="G884" s="232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4.25" customHeight="1" x14ac:dyDescent="0.3">
      <c r="A885" s="232"/>
      <c r="B885" s="74"/>
      <c r="C885" s="74"/>
      <c r="D885" s="74"/>
      <c r="E885" s="74"/>
      <c r="F885" s="74"/>
      <c r="G885" s="232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4.25" customHeight="1" x14ac:dyDescent="0.3">
      <c r="A886" s="232"/>
      <c r="B886" s="74"/>
      <c r="C886" s="74"/>
      <c r="D886" s="74"/>
      <c r="E886" s="74"/>
      <c r="F886" s="74"/>
      <c r="G886" s="232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4.25" customHeight="1" x14ac:dyDescent="0.3">
      <c r="A887" s="232"/>
      <c r="B887" s="74"/>
      <c r="C887" s="74"/>
      <c r="D887" s="74"/>
      <c r="E887" s="74"/>
      <c r="F887" s="74"/>
      <c r="G887" s="232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4.25" customHeight="1" x14ac:dyDescent="0.3">
      <c r="A888" s="232"/>
      <c r="B888" s="74"/>
      <c r="C888" s="74"/>
      <c r="D888" s="74"/>
      <c r="E888" s="74"/>
      <c r="F888" s="74"/>
      <c r="G888" s="232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4.25" customHeight="1" x14ac:dyDescent="0.3">
      <c r="A889" s="232"/>
      <c r="B889" s="74"/>
      <c r="C889" s="74"/>
      <c r="D889" s="74"/>
      <c r="E889" s="74"/>
      <c r="F889" s="74"/>
      <c r="G889" s="232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4.25" customHeight="1" x14ac:dyDescent="0.3">
      <c r="A890" s="232"/>
      <c r="B890" s="74"/>
      <c r="C890" s="74"/>
      <c r="D890" s="74"/>
      <c r="E890" s="74"/>
      <c r="F890" s="74"/>
      <c r="G890" s="232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4.25" customHeight="1" x14ac:dyDescent="0.3">
      <c r="A891" s="232"/>
      <c r="B891" s="74"/>
      <c r="C891" s="74"/>
      <c r="D891" s="74"/>
      <c r="E891" s="74"/>
      <c r="F891" s="74"/>
      <c r="G891" s="232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4.25" customHeight="1" x14ac:dyDescent="0.3">
      <c r="A892" s="232"/>
      <c r="B892" s="74"/>
      <c r="C892" s="74"/>
      <c r="D892" s="74"/>
      <c r="E892" s="74"/>
      <c r="F892" s="74"/>
      <c r="G892" s="232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4.25" customHeight="1" x14ac:dyDescent="0.3">
      <c r="A893" s="232"/>
      <c r="B893" s="74"/>
      <c r="C893" s="74"/>
      <c r="D893" s="74"/>
      <c r="E893" s="74"/>
      <c r="F893" s="74"/>
      <c r="G893" s="232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4.25" customHeight="1" x14ac:dyDescent="0.3">
      <c r="A894" s="232"/>
      <c r="B894" s="74"/>
      <c r="C894" s="74"/>
      <c r="D894" s="74"/>
      <c r="E894" s="74"/>
      <c r="F894" s="74"/>
      <c r="G894" s="232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4.25" customHeight="1" x14ac:dyDescent="0.3">
      <c r="A895" s="232"/>
      <c r="B895" s="74"/>
      <c r="C895" s="74"/>
      <c r="D895" s="74"/>
      <c r="E895" s="74"/>
      <c r="F895" s="74"/>
      <c r="G895" s="232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4.25" customHeight="1" x14ac:dyDescent="0.3">
      <c r="A896" s="232"/>
      <c r="B896" s="74"/>
      <c r="C896" s="74"/>
      <c r="D896" s="74"/>
      <c r="E896" s="74"/>
      <c r="F896" s="74"/>
      <c r="G896" s="232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4.25" customHeight="1" x14ac:dyDescent="0.3">
      <c r="A897" s="232"/>
      <c r="B897" s="74"/>
      <c r="C897" s="74"/>
      <c r="D897" s="74"/>
      <c r="E897" s="74"/>
      <c r="F897" s="74"/>
      <c r="G897" s="232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4.25" customHeight="1" x14ac:dyDescent="0.3">
      <c r="A898" s="232"/>
      <c r="B898" s="74"/>
      <c r="C898" s="74"/>
      <c r="D898" s="74"/>
      <c r="E898" s="74"/>
      <c r="F898" s="74"/>
      <c r="G898" s="232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4.25" customHeight="1" x14ac:dyDescent="0.3">
      <c r="A899" s="232"/>
      <c r="B899" s="74"/>
      <c r="C899" s="74"/>
      <c r="D899" s="74"/>
      <c r="E899" s="74"/>
      <c r="F899" s="74"/>
      <c r="G899" s="232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4.25" customHeight="1" x14ac:dyDescent="0.3">
      <c r="A900" s="232"/>
      <c r="B900" s="74"/>
      <c r="C900" s="74"/>
      <c r="D900" s="74"/>
      <c r="E900" s="74"/>
      <c r="F900" s="74"/>
      <c r="G900" s="232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4.25" customHeight="1" x14ac:dyDescent="0.3">
      <c r="A901" s="232"/>
      <c r="B901" s="74"/>
      <c r="C901" s="74"/>
      <c r="D901" s="74"/>
      <c r="E901" s="74"/>
      <c r="F901" s="74"/>
      <c r="G901" s="232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4.25" customHeight="1" x14ac:dyDescent="0.3">
      <c r="A902" s="232"/>
      <c r="B902" s="74"/>
      <c r="C902" s="74"/>
      <c r="D902" s="74"/>
      <c r="E902" s="74"/>
      <c r="F902" s="74"/>
      <c r="G902" s="232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4.25" customHeight="1" x14ac:dyDescent="0.3">
      <c r="A903" s="232"/>
      <c r="B903" s="74"/>
      <c r="C903" s="74"/>
      <c r="D903" s="74"/>
      <c r="E903" s="74"/>
      <c r="F903" s="74"/>
      <c r="G903" s="232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4.25" customHeight="1" x14ac:dyDescent="0.3">
      <c r="A904" s="232"/>
      <c r="B904" s="74"/>
      <c r="C904" s="74"/>
      <c r="D904" s="74"/>
      <c r="E904" s="74"/>
      <c r="F904" s="74"/>
      <c r="G904" s="232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4.25" customHeight="1" x14ac:dyDescent="0.3">
      <c r="A905" s="232"/>
      <c r="B905" s="74"/>
      <c r="C905" s="74"/>
      <c r="D905" s="74"/>
      <c r="E905" s="74"/>
      <c r="F905" s="74"/>
      <c r="G905" s="232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4.25" customHeight="1" x14ac:dyDescent="0.3">
      <c r="A906" s="232"/>
      <c r="B906" s="74"/>
      <c r="C906" s="74"/>
      <c r="D906" s="74"/>
      <c r="E906" s="74"/>
      <c r="F906" s="74"/>
      <c r="G906" s="232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4.25" customHeight="1" x14ac:dyDescent="0.3">
      <c r="A907" s="232"/>
      <c r="B907" s="74"/>
      <c r="C907" s="74"/>
      <c r="D907" s="74"/>
      <c r="E907" s="74"/>
      <c r="F907" s="74"/>
      <c r="G907" s="232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4.25" customHeight="1" x14ac:dyDescent="0.3">
      <c r="A908" s="232"/>
      <c r="B908" s="74"/>
      <c r="C908" s="74"/>
      <c r="D908" s="74"/>
      <c r="E908" s="74"/>
      <c r="F908" s="74"/>
      <c r="G908" s="232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4.25" customHeight="1" x14ac:dyDescent="0.3">
      <c r="A909" s="232"/>
      <c r="B909" s="74"/>
      <c r="C909" s="74"/>
      <c r="D909" s="74"/>
      <c r="E909" s="74"/>
      <c r="F909" s="74"/>
      <c r="G909" s="232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4.25" customHeight="1" x14ac:dyDescent="0.3">
      <c r="A910" s="232"/>
      <c r="B910" s="74"/>
      <c r="C910" s="74"/>
      <c r="D910" s="74"/>
      <c r="E910" s="74"/>
      <c r="F910" s="74"/>
      <c r="G910" s="232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4.25" customHeight="1" x14ac:dyDescent="0.3">
      <c r="A911" s="232"/>
      <c r="B911" s="74"/>
      <c r="C911" s="74"/>
      <c r="D911" s="74"/>
      <c r="E911" s="74"/>
      <c r="F911" s="74"/>
      <c r="G911" s="232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4.25" customHeight="1" x14ac:dyDescent="0.3">
      <c r="A912" s="232"/>
      <c r="B912" s="74"/>
      <c r="C912" s="74"/>
      <c r="D912" s="74"/>
      <c r="E912" s="74"/>
      <c r="F912" s="74"/>
      <c r="G912" s="232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4.25" customHeight="1" x14ac:dyDescent="0.3">
      <c r="A913" s="232"/>
      <c r="B913" s="74"/>
      <c r="C913" s="74"/>
      <c r="D913" s="74"/>
      <c r="E913" s="74"/>
      <c r="F913" s="74"/>
      <c r="G913" s="232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4.25" customHeight="1" x14ac:dyDescent="0.3">
      <c r="A914" s="232"/>
      <c r="B914" s="74"/>
      <c r="C914" s="74"/>
      <c r="D914" s="74"/>
      <c r="E914" s="74"/>
      <c r="F914" s="74"/>
      <c r="G914" s="232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4.25" customHeight="1" x14ac:dyDescent="0.3">
      <c r="A915" s="232"/>
      <c r="B915" s="74"/>
      <c r="C915" s="74"/>
      <c r="D915" s="74"/>
      <c r="E915" s="74"/>
      <c r="F915" s="74"/>
      <c r="G915" s="232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4.25" customHeight="1" x14ac:dyDescent="0.3">
      <c r="A916" s="232"/>
      <c r="B916" s="74"/>
      <c r="C916" s="74"/>
      <c r="D916" s="74"/>
      <c r="E916" s="74"/>
      <c r="F916" s="74"/>
      <c r="G916" s="232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4.25" customHeight="1" x14ac:dyDescent="0.3">
      <c r="A917" s="232"/>
      <c r="B917" s="74"/>
      <c r="C917" s="74"/>
      <c r="D917" s="74"/>
      <c r="E917" s="74"/>
      <c r="F917" s="74"/>
      <c r="G917" s="232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4.25" customHeight="1" x14ac:dyDescent="0.3">
      <c r="A918" s="232"/>
      <c r="B918" s="74"/>
      <c r="C918" s="74"/>
      <c r="D918" s="74"/>
      <c r="E918" s="74"/>
      <c r="F918" s="74"/>
      <c r="G918" s="232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4.25" customHeight="1" x14ac:dyDescent="0.3">
      <c r="A919" s="232"/>
      <c r="B919" s="74"/>
      <c r="C919" s="74"/>
      <c r="D919" s="74"/>
      <c r="E919" s="74"/>
      <c r="F919" s="74"/>
      <c r="G919" s="232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4.25" customHeight="1" x14ac:dyDescent="0.3">
      <c r="A920" s="232"/>
      <c r="B920" s="74"/>
      <c r="C920" s="74"/>
      <c r="D920" s="74"/>
      <c r="E920" s="74"/>
      <c r="F920" s="74"/>
      <c r="G920" s="232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4.25" customHeight="1" x14ac:dyDescent="0.3">
      <c r="A921" s="232"/>
      <c r="B921" s="74"/>
      <c r="C921" s="74"/>
      <c r="D921" s="74"/>
      <c r="E921" s="74"/>
      <c r="F921" s="74"/>
      <c r="G921" s="232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4.25" customHeight="1" x14ac:dyDescent="0.3">
      <c r="A922" s="232"/>
      <c r="B922" s="74"/>
      <c r="C922" s="74"/>
      <c r="D922" s="74"/>
      <c r="E922" s="74"/>
      <c r="F922" s="74"/>
      <c r="G922" s="232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4.25" customHeight="1" x14ac:dyDescent="0.3">
      <c r="A923" s="232"/>
      <c r="B923" s="74"/>
      <c r="C923" s="74"/>
      <c r="D923" s="74"/>
      <c r="E923" s="74"/>
      <c r="F923" s="74"/>
      <c r="G923" s="232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4.25" customHeight="1" x14ac:dyDescent="0.3">
      <c r="A924" s="232"/>
      <c r="B924" s="74"/>
      <c r="C924" s="74"/>
      <c r="D924" s="74"/>
      <c r="E924" s="74"/>
      <c r="F924" s="74"/>
      <c r="G924" s="232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4.25" customHeight="1" x14ac:dyDescent="0.3">
      <c r="A925" s="232"/>
      <c r="B925" s="74"/>
      <c r="C925" s="74"/>
      <c r="D925" s="74"/>
      <c r="E925" s="74"/>
      <c r="F925" s="74"/>
      <c r="G925" s="232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4.25" customHeight="1" x14ac:dyDescent="0.3">
      <c r="A926" s="232"/>
      <c r="B926" s="74"/>
      <c r="C926" s="74"/>
      <c r="D926" s="74"/>
      <c r="E926" s="74"/>
      <c r="F926" s="74"/>
      <c r="G926" s="232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4.25" customHeight="1" x14ac:dyDescent="0.3">
      <c r="A927" s="232"/>
      <c r="B927" s="74"/>
      <c r="C927" s="74"/>
      <c r="D927" s="74"/>
      <c r="E927" s="74"/>
      <c r="F927" s="74"/>
      <c r="G927" s="232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4.25" customHeight="1" x14ac:dyDescent="0.3">
      <c r="A928" s="232"/>
      <c r="B928" s="74"/>
      <c r="C928" s="74"/>
      <c r="D928" s="74"/>
      <c r="E928" s="74"/>
      <c r="F928" s="74"/>
      <c r="G928" s="232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4.25" customHeight="1" x14ac:dyDescent="0.3">
      <c r="A929" s="232"/>
      <c r="B929" s="74"/>
      <c r="C929" s="74"/>
      <c r="D929" s="74"/>
      <c r="E929" s="74"/>
      <c r="F929" s="74"/>
      <c r="G929" s="232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4.25" customHeight="1" x14ac:dyDescent="0.3">
      <c r="A930" s="232"/>
      <c r="B930" s="74"/>
      <c r="C930" s="74"/>
      <c r="D930" s="74"/>
      <c r="E930" s="74"/>
      <c r="F930" s="74"/>
      <c r="G930" s="232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4.25" customHeight="1" x14ac:dyDescent="0.3">
      <c r="A931" s="232"/>
      <c r="B931" s="74"/>
      <c r="C931" s="74"/>
      <c r="D931" s="74"/>
      <c r="E931" s="74"/>
      <c r="F931" s="74"/>
      <c r="G931" s="232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4.25" customHeight="1" x14ac:dyDescent="0.3">
      <c r="A932" s="232"/>
      <c r="B932" s="74"/>
      <c r="C932" s="74"/>
      <c r="D932" s="74"/>
      <c r="E932" s="74"/>
      <c r="F932" s="74"/>
      <c r="G932" s="232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4.25" customHeight="1" x14ac:dyDescent="0.3">
      <c r="A933" s="232"/>
      <c r="B933" s="74"/>
      <c r="C933" s="74"/>
      <c r="D933" s="74"/>
      <c r="E933" s="74"/>
      <c r="F933" s="74"/>
      <c r="G933" s="232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4.25" customHeight="1" x14ac:dyDescent="0.3">
      <c r="A934" s="232"/>
      <c r="B934" s="74"/>
      <c r="C934" s="74"/>
      <c r="D934" s="74"/>
      <c r="E934" s="74"/>
      <c r="F934" s="74"/>
      <c r="G934" s="232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4.25" customHeight="1" x14ac:dyDescent="0.3">
      <c r="A935" s="232"/>
      <c r="B935" s="74"/>
      <c r="C935" s="74"/>
      <c r="D935" s="74"/>
      <c r="E935" s="74"/>
      <c r="F935" s="74"/>
      <c r="G935" s="232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4.25" customHeight="1" x14ac:dyDescent="0.3">
      <c r="A936" s="232"/>
      <c r="B936" s="74"/>
      <c r="C936" s="74"/>
      <c r="D936" s="74"/>
      <c r="E936" s="74"/>
      <c r="F936" s="74"/>
      <c r="G936" s="232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4.25" customHeight="1" x14ac:dyDescent="0.3">
      <c r="A937" s="232"/>
      <c r="B937" s="74"/>
      <c r="C937" s="74"/>
      <c r="D937" s="74"/>
      <c r="E937" s="74"/>
      <c r="F937" s="74"/>
      <c r="G937" s="232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4.25" customHeight="1" x14ac:dyDescent="0.3">
      <c r="A938" s="232"/>
      <c r="B938" s="74"/>
      <c r="C938" s="74"/>
      <c r="D938" s="74"/>
      <c r="E938" s="74"/>
      <c r="F938" s="74"/>
      <c r="G938" s="232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4.25" customHeight="1" x14ac:dyDescent="0.3">
      <c r="A939" s="232"/>
      <c r="B939" s="74"/>
      <c r="C939" s="74"/>
      <c r="D939" s="74"/>
      <c r="E939" s="74"/>
      <c r="F939" s="74"/>
      <c r="G939" s="232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4.25" customHeight="1" x14ac:dyDescent="0.3">
      <c r="A940" s="232"/>
      <c r="B940" s="74"/>
      <c r="C940" s="74"/>
      <c r="D940" s="74"/>
      <c r="E940" s="74"/>
      <c r="F940" s="74"/>
      <c r="G940" s="232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4.25" customHeight="1" x14ac:dyDescent="0.3">
      <c r="A941" s="232"/>
      <c r="B941" s="74"/>
      <c r="C941" s="74"/>
      <c r="D941" s="74"/>
      <c r="E941" s="74"/>
      <c r="F941" s="74"/>
      <c r="G941" s="232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4.25" customHeight="1" x14ac:dyDescent="0.3">
      <c r="A942" s="232"/>
      <c r="B942" s="74"/>
      <c r="C942" s="74"/>
      <c r="D942" s="74"/>
      <c r="E942" s="74"/>
      <c r="F942" s="74"/>
      <c r="G942" s="232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4.25" customHeight="1" x14ac:dyDescent="0.3">
      <c r="A943" s="232"/>
      <c r="B943" s="74"/>
      <c r="C943" s="74"/>
      <c r="D943" s="74"/>
      <c r="E943" s="74"/>
      <c r="F943" s="74"/>
      <c r="G943" s="232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4.25" customHeight="1" x14ac:dyDescent="0.3">
      <c r="A944" s="232"/>
      <c r="B944" s="74"/>
      <c r="C944" s="74"/>
      <c r="D944" s="74"/>
      <c r="E944" s="74"/>
      <c r="F944" s="74"/>
      <c r="G944" s="232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4.25" customHeight="1" x14ac:dyDescent="0.3">
      <c r="A945" s="232"/>
      <c r="B945" s="74"/>
      <c r="C945" s="74"/>
      <c r="D945" s="74"/>
      <c r="E945" s="74"/>
      <c r="F945" s="74"/>
      <c r="G945" s="232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4.25" customHeight="1" x14ac:dyDescent="0.3">
      <c r="A946" s="232"/>
      <c r="B946" s="74"/>
      <c r="C946" s="74"/>
      <c r="D946" s="74"/>
      <c r="E946" s="74"/>
      <c r="F946" s="74"/>
      <c r="G946" s="232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4.25" customHeight="1" x14ac:dyDescent="0.3">
      <c r="A947" s="232"/>
      <c r="B947" s="74"/>
      <c r="C947" s="74"/>
      <c r="D947" s="74"/>
      <c r="E947" s="74"/>
      <c r="F947" s="74"/>
      <c r="G947" s="232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4.25" customHeight="1" x14ac:dyDescent="0.3">
      <c r="A948" s="232"/>
      <c r="B948" s="74"/>
      <c r="C948" s="74"/>
      <c r="D948" s="74"/>
      <c r="E948" s="74"/>
      <c r="F948" s="74"/>
      <c r="G948" s="232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4.25" customHeight="1" x14ac:dyDescent="0.3">
      <c r="A949" s="232"/>
      <c r="B949" s="74"/>
      <c r="C949" s="74"/>
      <c r="D949" s="74"/>
      <c r="E949" s="74"/>
      <c r="F949" s="74"/>
      <c r="G949" s="232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4.25" customHeight="1" x14ac:dyDescent="0.3">
      <c r="A950" s="232"/>
      <c r="B950" s="74"/>
      <c r="C950" s="74"/>
      <c r="D950" s="74"/>
      <c r="E950" s="74"/>
      <c r="F950" s="74"/>
      <c r="G950" s="232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4.25" customHeight="1" x14ac:dyDescent="0.3">
      <c r="A951" s="232"/>
      <c r="B951" s="74"/>
      <c r="C951" s="74"/>
      <c r="D951" s="74"/>
      <c r="E951" s="74"/>
      <c r="F951" s="74"/>
      <c r="G951" s="232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4.25" customHeight="1" x14ac:dyDescent="0.3">
      <c r="A952" s="232"/>
      <c r="B952" s="74"/>
      <c r="C952" s="74"/>
      <c r="D952" s="74"/>
      <c r="E952" s="74"/>
      <c r="F952" s="74"/>
      <c r="G952" s="232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4.25" customHeight="1" x14ac:dyDescent="0.3">
      <c r="A953" s="232"/>
      <c r="B953" s="74"/>
      <c r="C953" s="74"/>
      <c r="D953" s="74"/>
      <c r="E953" s="74"/>
      <c r="F953" s="74"/>
      <c r="G953" s="232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4.25" customHeight="1" x14ac:dyDescent="0.3">
      <c r="A954" s="232"/>
      <c r="B954" s="74"/>
      <c r="C954" s="74"/>
      <c r="D954" s="74"/>
      <c r="E954" s="74"/>
      <c r="F954" s="74"/>
      <c r="G954" s="232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4.25" customHeight="1" x14ac:dyDescent="0.3">
      <c r="A955" s="232"/>
      <c r="B955" s="74"/>
      <c r="C955" s="74"/>
      <c r="D955" s="74"/>
      <c r="E955" s="74"/>
      <c r="F955" s="74"/>
      <c r="G955" s="232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4.25" customHeight="1" x14ac:dyDescent="0.3">
      <c r="A956" s="232"/>
      <c r="B956" s="74"/>
      <c r="C956" s="74"/>
      <c r="D956" s="74"/>
      <c r="E956" s="74"/>
      <c r="F956" s="74"/>
      <c r="G956" s="232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4.25" customHeight="1" x14ac:dyDescent="0.3">
      <c r="A957" s="232"/>
      <c r="B957" s="74"/>
      <c r="C957" s="74"/>
      <c r="D957" s="74"/>
      <c r="E957" s="74"/>
      <c r="F957" s="74"/>
      <c r="G957" s="232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4.25" customHeight="1" x14ac:dyDescent="0.3">
      <c r="A958" s="232"/>
      <c r="B958" s="74"/>
      <c r="C958" s="74"/>
      <c r="D958" s="74"/>
      <c r="E958" s="74"/>
      <c r="F958" s="74"/>
      <c r="G958" s="232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4.25" customHeight="1" x14ac:dyDescent="0.3">
      <c r="A959" s="232"/>
      <c r="B959" s="74"/>
      <c r="C959" s="74"/>
      <c r="D959" s="74"/>
      <c r="E959" s="74"/>
      <c r="F959" s="74"/>
      <c r="G959" s="232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4.25" customHeight="1" x14ac:dyDescent="0.3">
      <c r="A960" s="232"/>
      <c r="B960" s="74"/>
      <c r="C960" s="74"/>
      <c r="D960" s="74"/>
      <c r="E960" s="74"/>
      <c r="F960" s="74"/>
      <c r="G960" s="232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4.25" customHeight="1" x14ac:dyDescent="0.3">
      <c r="A961" s="232"/>
      <c r="B961" s="74"/>
      <c r="C961" s="74"/>
      <c r="D961" s="74"/>
      <c r="E961" s="74"/>
      <c r="F961" s="74"/>
      <c r="G961" s="232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4.25" customHeight="1" x14ac:dyDescent="0.3">
      <c r="A962" s="232"/>
      <c r="B962" s="74"/>
      <c r="C962" s="74"/>
      <c r="D962" s="74"/>
      <c r="E962" s="74"/>
      <c r="F962" s="74"/>
      <c r="G962" s="232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4.25" customHeight="1" x14ac:dyDescent="0.3">
      <c r="A963" s="232"/>
      <c r="B963" s="74"/>
      <c r="C963" s="74"/>
      <c r="D963" s="74"/>
      <c r="E963" s="74"/>
      <c r="F963" s="74"/>
      <c r="G963" s="232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4.25" customHeight="1" x14ac:dyDescent="0.3">
      <c r="A964" s="232"/>
      <c r="B964" s="74"/>
      <c r="C964" s="74"/>
      <c r="D964" s="74"/>
      <c r="E964" s="74"/>
      <c r="F964" s="74"/>
      <c r="G964" s="232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4.25" customHeight="1" x14ac:dyDescent="0.3">
      <c r="A965" s="232"/>
      <c r="B965" s="74"/>
      <c r="C965" s="74"/>
      <c r="D965" s="74"/>
      <c r="E965" s="74"/>
      <c r="F965" s="74"/>
      <c r="G965" s="232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4.25" customHeight="1" x14ac:dyDescent="0.3">
      <c r="A966" s="232"/>
      <c r="B966" s="74"/>
      <c r="C966" s="74"/>
      <c r="D966" s="74"/>
      <c r="E966" s="74"/>
      <c r="F966" s="74"/>
      <c r="G966" s="232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4.25" customHeight="1" x14ac:dyDescent="0.3">
      <c r="A967" s="232"/>
      <c r="B967" s="74"/>
      <c r="C967" s="74"/>
      <c r="D967" s="74"/>
      <c r="E967" s="74"/>
      <c r="F967" s="74"/>
      <c r="G967" s="232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4.25" customHeight="1" x14ac:dyDescent="0.3">
      <c r="A968" s="232"/>
      <c r="B968" s="74"/>
      <c r="C968" s="74"/>
      <c r="D968" s="74"/>
      <c r="E968" s="74"/>
      <c r="F968" s="74"/>
      <c r="G968" s="232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4.25" customHeight="1" x14ac:dyDescent="0.3">
      <c r="A969" s="232"/>
      <c r="B969" s="74"/>
      <c r="C969" s="74"/>
      <c r="D969" s="74"/>
      <c r="E969" s="74"/>
      <c r="F969" s="74"/>
      <c r="G969" s="232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4.25" customHeight="1" x14ac:dyDescent="0.3">
      <c r="A970" s="232"/>
      <c r="B970" s="74"/>
      <c r="C970" s="74"/>
      <c r="D970" s="74"/>
      <c r="E970" s="74"/>
      <c r="F970" s="74"/>
      <c r="G970" s="232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4.25" customHeight="1" x14ac:dyDescent="0.3">
      <c r="A971" s="232"/>
      <c r="B971" s="74"/>
      <c r="C971" s="74"/>
      <c r="D971" s="74"/>
      <c r="E971" s="74"/>
      <c r="F971" s="74"/>
      <c r="G971" s="232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4.25" customHeight="1" x14ac:dyDescent="0.3">
      <c r="A972" s="232"/>
      <c r="B972" s="74"/>
      <c r="C972" s="74"/>
      <c r="D972" s="74"/>
      <c r="E972" s="74"/>
      <c r="F972" s="74"/>
      <c r="G972" s="232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4.25" customHeight="1" x14ac:dyDescent="0.3">
      <c r="A973" s="232"/>
      <c r="B973" s="74"/>
      <c r="C973" s="74"/>
      <c r="D973" s="74"/>
      <c r="E973" s="74"/>
      <c r="F973" s="74"/>
      <c r="G973" s="232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4.25" customHeight="1" x14ac:dyDescent="0.3">
      <c r="A974" s="232"/>
      <c r="B974" s="74"/>
      <c r="C974" s="74"/>
      <c r="D974" s="74"/>
      <c r="E974" s="74"/>
      <c r="F974" s="74"/>
      <c r="G974" s="232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4.25" customHeight="1" x14ac:dyDescent="0.3">
      <c r="A975" s="232"/>
      <c r="B975" s="74"/>
      <c r="C975" s="74"/>
      <c r="D975" s="74"/>
      <c r="E975" s="74"/>
      <c r="F975" s="74"/>
      <c r="G975" s="232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4.25" customHeight="1" x14ac:dyDescent="0.3">
      <c r="A976" s="232"/>
      <c r="B976" s="74"/>
      <c r="C976" s="74"/>
      <c r="D976" s="74"/>
      <c r="E976" s="74"/>
      <c r="F976" s="74"/>
      <c r="G976" s="232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4.25" customHeight="1" x14ac:dyDescent="0.3">
      <c r="A977" s="232"/>
      <c r="B977" s="74"/>
      <c r="C977" s="74"/>
      <c r="D977" s="74"/>
      <c r="E977" s="74"/>
      <c r="F977" s="74"/>
      <c r="G977" s="232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4.25" customHeight="1" x14ac:dyDescent="0.3">
      <c r="A978" s="232"/>
      <c r="B978" s="74"/>
      <c r="C978" s="74"/>
      <c r="D978" s="74"/>
      <c r="E978" s="74"/>
      <c r="F978" s="74"/>
      <c r="G978" s="232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4.25" customHeight="1" x14ac:dyDescent="0.3">
      <c r="A979" s="232"/>
      <c r="B979" s="74"/>
      <c r="C979" s="74"/>
      <c r="D979" s="74"/>
      <c r="E979" s="74"/>
      <c r="F979" s="74"/>
      <c r="G979" s="232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4.25" customHeight="1" x14ac:dyDescent="0.3">
      <c r="A980" s="232"/>
      <c r="B980" s="74"/>
      <c r="C980" s="74"/>
      <c r="D980" s="74"/>
      <c r="E980" s="74"/>
      <c r="F980" s="74"/>
      <c r="G980" s="232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4.25" customHeight="1" x14ac:dyDescent="0.3">
      <c r="A981" s="232"/>
      <c r="B981" s="74"/>
      <c r="C981" s="74"/>
      <c r="D981" s="74"/>
      <c r="E981" s="74"/>
      <c r="F981" s="74"/>
      <c r="G981" s="232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4.25" customHeight="1" x14ac:dyDescent="0.3">
      <c r="A982" s="232"/>
      <c r="B982" s="74"/>
      <c r="C982" s="74"/>
      <c r="D982" s="74"/>
      <c r="E982" s="74"/>
      <c r="F982" s="74"/>
      <c r="G982" s="232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4.25" customHeight="1" x14ac:dyDescent="0.3">
      <c r="A983" s="232"/>
      <c r="B983" s="74"/>
      <c r="C983" s="74"/>
      <c r="D983" s="74"/>
      <c r="E983" s="74"/>
      <c r="F983" s="74"/>
      <c r="G983" s="232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4.25" customHeight="1" x14ac:dyDescent="0.3">
      <c r="A984" s="232"/>
      <c r="B984" s="74"/>
      <c r="C984" s="74"/>
      <c r="D984" s="74"/>
      <c r="E984" s="74"/>
      <c r="F984" s="74"/>
      <c r="G984" s="232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4.25" customHeight="1" x14ac:dyDescent="0.3">
      <c r="A985" s="232"/>
      <c r="B985" s="74"/>
      <c r="C985" s="74"/>
      <c r="D985" s="74"/>
      <c r="E985" s="74"/>
      <c r="F985" s="74"/>
      <c r="G985" s="232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4.25" customHeight="1" x14ac:dyDescent="0.3">
      <c r="A986" s="232"/>
      <c r="B986" s="74"/>
      <c r="C986" s="74"/>
      <c r="D986" s="74"/>
      <c r="E986" s="74"/>
      <c r="F986" s="74"/>
      <c r="G986" s="232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4.25" customHeight="1" x14ac:dyDescent="0.3">
      <c r="A987" s="232"/>
      <c r="B987" s="74"/>
      <c r="C987" s="74"/>
      <c r="D987" s="74"/>
      <c r="E987" s="74"/>
      <c r="F987" s="74"/>
      <c r="G987" s="232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4.25" customHeight="1" x14ac:dyDescent="0.3">
      <c r="A988" s="232"/>
      <c r="B988" s="74"/>
      <c r="C988" s="74"/>
      <c r="D988" s="74"/>
      <c r="E988" s="74"/>
      <c r="F988" s="74"/>
      <c r="G988" s="232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4.25" customHeight="1" x14ac:dyDescent="0.3">
      <c r="A989" s="232"/>
      <c r="B989" s="74"/>
      <c r="C989" s="74"/>
      <c r="D989" s="74"/>
      <c r="E989" s="74"/>
      <c r="F989" s="74"/>
      <c r="G989" s="232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4.25" customHeight="1" x14ac:dyDescent="0.3">
      <c r="A990" s="232"/>
      <c r="B990" s="74"/>
      <c r="C990" s="74"/>
      <c r="D990" s="74"/>
      <c r="E990" s="74"/>
      <c r="F990" s="74"/>
      <c r="G990" s="232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4.25" customHeight="1" x14ac:dyDescent="0.3">
      <c r="A991" s="232"/>
      <c r="B991" s="74"/>
      <c r="C991" s="74"/>
      <c r="D991" s="74"/>
      <c r="E991" s="74"/>
      <c r="F991" s="74"/>
      <c r="G991" s="232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4.25" customHeight="1" x14ac:dyDescent="0.3">
      <c r="A992" s="232"/>
      <c r="B992" s="74"/>
      <c r="C992" s="74"/>
      <c r="D992" s="74"/>
      <c r="E992" s="74"/>
      <c r="F992" s="74"/>
      <c r="G992" s="232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4.25" customHeight="1" x14ac:dyDescent="0.3">
      <c r="A993" s="232"/>
      <c r="B993" s="74"/>
      <c r="C993" s="74"/>
      <c r="D993" s="74"/>
      <c r="E993" s="74"/>
      <c r="F993" s="74"/>
      <c r="G993" s="232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4.25" customHeight="1" x14ac:dyDescent="0.3">
      <c r="A994" s="232"/>
      <c r="B994" s="74"/>
      <c r="C994" s="74"/>
      <c r="D994" s="74"/>
      <c r="E994" s="74"/>
      <c r="F994" s="74"/>
      <c r="G994" s="232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4.25" customHeight="1" x14ac:dyDescent="0.3">
      <c r="A995" s="232"/>
      <c r="B995" s="74"/>
      <c r="C995" s="74"/>
      <c r="D995" s="74"/>
      <c r="E995" s="74"/>
      <c r="F995" s="74"/>
      <c r="G995" s="232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4.25" customHeight="1" x14ac:dyDescent="0.3">
      <c r="A996" s="232"/>
      <c r="B996" s="74"/>
      <c r="C996" s="74"/>
      <c r="D996" s="74"/>
      <c r="E996" s="74"/>
      <c r="F996" s="74"/>
      <c r="G996" s="232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4.25" customHeight="1" x14ac:dyDescent="0.3">
      <c r="A997" s="232"/>
      <c r="B997" s="74"/>
      <c r="C997" s="74"/>
      <c r="D997" s="74"/>
      <c r="E997" s="74"/>
      <c r="F997" s="74"/>
      <c r="G997" s="232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4.25" customHeight="1" x14ac:dyDescent="0.3">
      <c r="A998" s="232"/>
      <c r="B998" s="74"/>
      <c r="C998" s="74"/>
      <c r="D998" s="74"/>
      <c r="E998" s="74"/>
      <c r="F998" s="74"/>
      <c r="G998" s="232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4.25" customHeight="1" x14ac:dyDescent="0.3">
      <c r="A999" s="232"/>
      <c r="B999" s="74"/>
      <c r="C999" s="74"/>
      <c r="D999" s="74"/>
      <c r="E999" s="74"/>
      <c r="F999" s="74"/>
      <c r="G999" s="232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</sheetData>
  <mergeCells count="13">
    <mergeCell ref="D5:K5"/>
    <mergeCell ref="A1:K1"/>
    <mergeCell ref="A2:K2"/>
    <mergeCell ref="D3:K3"/>
    <mergeCell ref="D4:K4"/>
    <mergeCell ref="A124:E124"/>
    <mergeCell ref="G124:I124"/>
    <mergeCell ref="A7:C7"/>
    <mergeCell ref="G7:I7"/>
    <mergeCell ref="B8:E8"/>
    <mergeCell ref="H8:K8"/>
    <mergeCell ref="A123:C123"/>
    <mergeCell ref="G123:I123"/>
  </mergeCells>
  <printOptions horizontalCentered="1"/>
  <pageMargins left="0.70866141732283472" right="0.70866141732283472" top="0.74803149606299213" bottom="0.74803149606299213" header="0" footer="0"/>
  <pageSetup paperSize="9" scale="63" orientation="landscape"/>
  <headerFooter>
    <oddFooter>&amp;LB) Attività Diverse&amp;R&amp;P</oddFoot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  <pageSetUpPr fitToPage="1"/>
  </sheetPr>
  <dimension ref="A1:Z999"/>
  <sheetViews>
    <sheetView zoomScale="70" zoomScaleNormal="70" workbookViewId="0">
      <selection activeCell="D5" sqref="D5:K5"/>
    </sheetView>
  </sheetViews>
  <sheetFormatPr defaultColWidth="14.453125" defaultRowHeight="15" customHeight="1" x14ac:dyDescent="0.3"/>
  <cols>
    <col min="1" max="1" width="4.1796875" style="75" bestFit="1" customWidth="1"/>
    <col min="2" max="2" width="3" style="75" customWidth="1"/>
    <col min="3" max="3" width="57.54296875" style="75" customWidth="1"/>
    <col min="4" max="5" width="17.54296875" style="75" customWidth="1"/>
    <col min="6" max="6" width="2.54296875" style="75" customWidth="1"/>
    <col min="7" max="7" width="3.54296875" style="75" customWidth="1"/>
    <col min="8" max="8" width="2.54296875" style="75" customWidth="1"/>
    <col min="9" max="9" width="57.54296875" style="75" customWidth="1"/>
    <col min="10" max="11" width="17.54296875" style="75" customWidth="1"/>
    <col min="12" max="26" width="9.1796875" style="75" customWidth="1"/>
    <col min="27" max="16384" width="14.453125" style="75"/>
  </cols>
  <sheetData>
    <row r="1" spans="1:26" ht="60" customHeight="1" x14ac:dyDescent="0.3">
      <c r="A1" s="348" t="s">
        <v>198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57.65" customHeight="1" x14ac:dyDescent="0.3">
      <c r="A2" s="372" t="s">
        <v>373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22.75" customHeight="1" x14ac:dyDescent="0.3">
      <c r="A3" s="219"/>
      <c r="B3" s="220"/>
      <c r="C3" s="221" t="s">
        <v>200</v>
      </c>
      <c r="D3" s="373" t="s">
        <v>493</v>
      </c>
      <c r="E3" s="342"/>
      <c r="F3" s="342"/>
      <c r="G3" s="342"/>
      <c r="H3" s="342"/>
      <c r="I3" s="342"/>
      <c r="J3" s="342"/>
      <c r="K3" s="343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22.75" customHeight="1" x14ac:dyDescent="0.3">
      <c r="A4" s="222"/>
      <c r="B4" s="223"/>
      <c r="C4" s="224" t="s">
        <v>201</v>
      </c>
      <c r="D4" s="373" t="s">
        <v>494</v>
      </c>
      <c r="E4" s="342"/>
      <c r="F4" s="342"/>
      <c r="G4" s="342"/>
      <c r="H4" s="342"/>
      <c r="I4" s="342"/>
      <c r="J4" s="342"/>
      <c r="K4" s="34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22.75" customHeight="1" x14ac:dyDescent="0.3">
      <c r="A5" s="225"/>
      <c r="B5" s="226"/>
      <c r="C5" s="227" t="s">
        <v>202</v>
      </c>
      <c r="D5" s="370">
        <v>96036700795</v>
      </c>
      <c r="E5" s="354"/>
      <c r="F5" s="354"/>
      <c r="G5" s="354"/>
      <c r="H5" s="354"/>
      <c r="I5" s="354"/>
      <c r="J5" s="354"/>
      <c r="K5" s="371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22.75" customHeight="1" thickBot="1" x14ac:dyDescent="0.35">
      <c r="A6" s="233"/>
      <c r="B6" s="234"/>
      <c r="C6" s="235"/>
      <c r="D6" s="235"/>
      <c r="E6" s="235"/>
      <c r="F6" s="254"/>
      <c r="G6" s="235"/>
      <c r="H6" s="235"/>
      <c r="I6" s="235"/>
      <c r="J6" s="235"/>
      <c r="K6" s="235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30.65" customHeight="1" thickBot="1" x14ac:dyDescent="0.35">
      <c r="A7" s="374" t="s">
        <v>203</v>
      </c>
      <c r="B7" s="375"/>
      <c r="C7" s="376"/>
      <c r="D7" s="194">
        <v>2025</v>
      </c>
      <c r="E7" s="236">
        <v>2024</v>
      </c>
      <c r="F7" s="212"/>
      <c r="G7" s="375" t="s">
        <v>204</v>
      </c>
      <c r="H7" s="375"/>
      <c r="I7" s="376"/>
      <c r="J7" s="194">
        <v>2025</v>
      </c>
      <c r="K7" s="195">
        <v>2024</v>
      </c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spans="1:26" ht="24" customHeight="1" x14ac:dyDescent="0.3">
      <c r="A8" s="237" t="s">
        <v>78</v>
      </c>
      <c r="B8" s="365" t="s">
        <v>374</v>
      </c>
      <c r="C8" s="365"/>
      <c r="D8" s="365"/>
      <c r="E8" s="365"/>
      <c r="F8" s="213"/>
      <c r="G8" s="239" t="s">
        <v>78</v>
      </c>
      <c r="H8" s="365" t="s">
        <v>375</v>
      </c>
      <c r="I8" s="365"/>
      <c r="J8" s="365"/>
      <c r="K8" s="366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 spans="1:26" ht="18" customHeight="1" x14ac:dyDescent="0.3">
      <c r="A9" s="197"/>
      <c r="B9" s="82"/>
      <c r="C9" s="82"/>
      <c r="D9" s="82"/>
      <c r="E9" s="249"/>
      <c r="F9" s="215"/>
      <c r="G9" s="211"/>
      <c r="H9" s="82"/>
      <c r="I9" s="82"/>
      <c r="J9" s="82"/>
      <c r="K9" s="257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ht="18" customHeight="1" x14ac:dyDescent="0.3">
      <c r="A10" s="200"/>
      <c r="B10" s="87" t="s">
        <v>8</v>
      </c>
      <c r="C10" s="87" t="s">
        <v>376</v>
      </c>
      <c r="D10" s="93">
        <v>0</v>
      </c>
      <c r="E10" s="208">
        <v>0</v>
      </c>
      <c r="F10" s="215"/>
      <c r="G10" s="94"/>
      <c r="H10" s="87" t="s">
        <v>8</v>
      </c>
      <c r="I10" s="87" t="s">
        <v>377</v>
      </c>
      <c r="J10" s="93">
        <v>0</v>
      </c>
      <c r="K10" s="199">
        <v>0</v>
      </c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ht="18" customHeight="1" x14ac:dyDescent="0.3">
      <c r="A11" s="197"/>
      <c r="B11" s="82"/>
      <c r="C11" s="82"/>
      <c r="D11" s="84"/>
      <c r="E11" s="207"/>
      <c r="F11" s="215"/>
      <c r="G11" s="211"/>
      <c r="H11" s="82"/>
      <c r="I11" s="82"/>
      <c r="J11" s="84"/>
      <c r="K11" s="198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18" customHeight="1" x14ac:dyDescent="0.3">
      <c r="A12" s="197"/>
      <c r="B12" s="82"/>
      <c r="C12" s="82"/>
      <c r="D12" s="84"/>
      <c r="E12" s="207"/>
      <c r="F12" s="215"/>
      <c r="G12" s="211"/>
      <c r="H12" s="82"/>
      <c r="I12" s="82"/>
      <c r="J12" s="84"/>
      <c r="K12" s="198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8" customHeight="1" x14ac:dyDescent="0.3">
      <c r="A13" s="200"/>
      <c r="B13" s="87" t="s">
        <v>14</v>
      </c>
      <c r="C13" s="87" t="s">
        <v>378</v>
      </c>
      <c r="D13" s="93">
        <v>0</v>
      </c>
      <c r="E13" s="208">
        <v>0</v>
      </c>
      <c r="F13" s="215"/>
      <c r="G13" s="94"/>
      <c r="H13" s="87" t="s">
        <v>14</v>
      </c>
      <c r="I13" s="87" t="s">
        <v>379</v>
      </c>
      <c r="J13" s="93">
        <v>0</v>
      </c>
      <c r="K13" s="199">
        <v>0</v>
      </c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8" customHeight="1" x14ac:dyDescent="0.3">
      <c r="A14" s="197"/>
      <c r="B14" s="82"/>
      <c r="C14" s="82"/>
      <c r="D14" s="84"/>
      <c r="E14" s="207"/>
      <c r="F14" s="215"/>
      <c r="G14" s="211"/>
      <c r="H14" s="82"/>
      <c r="I14" s="82"/>
      <c r="J14" s="84"/>
      <c r="K14" s="198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8" customHeight="1" x14ac:dyDescent="0.3">
      <c r="A15" s="197"/>
      <c r="B15" s="82"/>
      <c r="C15" s="82"/>
      <c r="D15" s="84"/>
      <c r="E15" s="207"/>
      <c r="F15" s="215"/>
      <c r="G15" s="211"/>
      <c r="H15" s="82"/>
      <c r="I15" s="82"/>
      <c r="J15" s="84"/>
      <c r="K15" s="198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8" customHeight="1" x14ac:dyDescent="0.3">
      <c r="A16" s="200"/>
      <c r="B16" s="87" t="s">
        <v>18</v>
      </c>
      <c r="C16" s="87" t="s">
        <v>380</v>
      </c>
      <c r="D16" s="93">
        <v>0</v>
      </c>
      <c r="E16" s="208">
        <v>0</v>
      </c>
      <c r="F16" s="215"/>
      <c r="G16" s="94"/>
      <c r="H16" s="87" t="s">
        <v>18</v>
      </c>
      <c r="I16" s="87" t="s">
        <v>381</v>
      </c>
      <c r="J16" s="93">
        <v>0</v>
      </c>
      <c r="K16" s="199">
        <v>0</v>
      </c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8" customHeight="1" x14ac:dyDescent="0.3">
      <c r="A17" s="197"/>
      <c r="B17" s="82"/>
      <c r="C17" s="82"/>
      <c r="D17" s="84"/>
      <c r="E17" s="207"/>
      <c r="F17" s="215"/>
      <c r="G17" s="211"/>
      <c r="H17" s="82"/>
      <c r="I17" s="82"/>
      <c r="J17" s="82"/>
      <c r="K17" s="257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18" customHeight="1" x14ac:dyDescent="0.3">
      <c r="A18" s="197"/>
      <c r="B18" s="82"/>
      <c r="C18" s="82"/>
      <c r="D18" s="84"/>
      <c r="E18" s="207"/>
      <c r="F18" s="215"/>
      <c r="G18" s="211"/>
      <c r="H18" s="82"/>
      <c r="I18" s="82"/>
      <c r="J18" s="82"/>
      <c r="K18" s="257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35.5" customHeight="1" thickBot="1" x14ac:dyDescent="0.35">
      <c r="A19" s="367" t="s">
        <v>455</v>
      </c>
      <c r="B19" s="368"/>
      <c r="C19" s="369"/>
      <c r="D19" s="247">
        <f t="shared" ref="D19:E19" si="0">SUM(D10+D13+D16)</f>
        <v>0</v>
      </c>
      <c r="E19" s="250">
        <f t="shared" si="0"/>
        <v>0</v>
      </c>
      <c r="F19" s="215"/>
      <c r="G19" s="368" t="s">
        <v>456</v>
      </c>
      <c r="H19" s="368"/>
      <c r="I19" s="369"/>
      <c r="J19" s="247">
        <f t="shared" ref="J19:K19" si="1">+J10+J13+J16</f>
        <v>0</v>
      </c>
      <c r="K19" s="248">
        <f t="shared" si="1"/>
        <v>0</v>
      </c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45.65" customHeight="1" thickBot="1" x14ac:dyDescent="0.35">
      <c r="A20" s="361"/>
      <c r="B20" s="362"/>
      <c r="C20" s="362"/>
      <c r="D20" s="362"/>
      <c r="E20" s="362"/>
      <c r="F20" s="217"/>
      <c r="G20" s="363" t="s">
        <v>454</v>
      </c>
      <c r="H20" s="363"/>
      <c r="I20" s="364"/>
      <c r="J20" s="267">
        <f t="shared" ref="J20:K20" si="2">+J19-D19</f>
        <v>0</v>
      </c>
      <c r="K20" s="268">
        <f t="shared" si="2"/>
        <v>0</v>
      </c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4" x14ac:dyDescent="0.3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4.25" customHeight="1" x14ac:dyDescent="0.3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4.25" customHeight="1" x14ac:dyDescent="0.3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4.25" customHeight="1" x14ac:dyDescent="0.3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4.25" customHeight="1" x14ac:dyDescent="0.3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4.25" customHeight="1" x14ac:dyDescent="0.3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4.25" customHeight="1" x14ac:dyDescent="0.3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4.25" customHeight="1" x14ac:dyDescent="0.3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4.25" customHeight="1" x14ac:dyDescent="0.3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4.25" customHeight="1" x14ac:dyDescent="0.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4.25" customHeight="1" x14ac:dyDescent="0.3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4.2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4.25" customHeight="1" x14ac:dyDescent="0.3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4.25" customHeight="1" x14ac:dyDescent="0.3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4.2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4.25" customHeight="1" x14ac:dyDescent="0.3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4.25" customHeight="1" x14ac:dyDescent="0.3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4.25" customHeight="1" x14ac:dyDescent="0.3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4.25" customHeight="1" x14ac:dyDescent="0.3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4.25" customHeight="1" x14ac:dyDescent="0.3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4.25" customHeight="1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4.25" customHeight="1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4.25" customHeight="1" x14ac:dyDescent="0.3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4.25" customHeight="1" x14ac:dyDescent="0.3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4.2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4.25" customHeight="1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4.25" customHeight="1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4.25" customHeight="1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4.25" customHeight="1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4.25" customHeight="1" x14ac:dyDescent="0.3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4.25" customHeight="1" x14ac:dyDescent="0.3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4.25" customHeight="1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4.25" customHeight="1" x14ac:dyDescent="0.3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4.25" customHeight="1" x14ac:dyDescent="0.3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4.25" customHeight="1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4.25" customHeight="1" x14ac:dyDescent="0.3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4.25" customHeight="1" x14ac:dyDescent="0.3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4.25" customHeight="1" x14ac:dyDescent="0.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4.25" customHeight="1" x14ac:dyDescent="0.3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4.25" customHeight="1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4.25" customHeight="1" x14ac:dyDescent="0.3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4.25" customHeight="1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4.25" customHeight="1" x14ac:dyDescent="0.3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4.25" customHeight="1" x14ac:dyDescent="0.3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4.25" customHeight="1" x14ac:dyDescent="0.3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4.25" customHeight="1" x14ac:dyDescent="0.3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4.25" customHeight="1" x14ac:dyDescent="0.3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4.25" customHeight="1" x14ac:dyDescent="0.3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4.2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4.25" customHeight="1" x14ac:dyDescent="0.3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4.25" customHeight="1" x14ac:dyDescent="0.3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4.25" customHeight="1" x14ac:dyDescent="0.3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4.25" customHeight="1" x14ac:dyDescent="0.3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4.25" customHeight="1" x14ac:dyDescent="0.3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4.25" customHeight="1" x14ac:dyDescent="0.3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4.25" customHeight="1" x14ac:dyDescent="0.3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4.25" customHeight="1" x14ac:dyDescent="0.3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4.25" customHeight="1" x14ac:dyDescent="0.3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4.2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4.25" customHeight="1" x14ac:dyDescent="0.3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4.25" customHeight="1" x14ac:dyDescent="0.3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4.25" customHeight="1" x14ac:dyDescent="0.3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4.25" customHeight="1" x14ac:dyDescent="0.3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4.25" customHeight="1" x14ac:dyDescent="0.3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4.25" customHeight="1" x14ac:dyDescent="0.3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4.25" customHeight="1" x14ac:dyDescent="0.3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4.25" customHeight="1" x14ac:dyDescent="0.3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4.25" customHeight="1" x14ac:dyDescent="0.3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4.25" customHeight="1" x14ac:dyDescent="0.3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4.25" customHeight="1" x14ac:dyDescent="0.3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4.25" customHeight="1" x14ac:dyDescent="0.3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4.25" customHeight="1" x14ac:dyDescent="0.3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4.25" customHeight="1" x14ac:dyDescent="0.3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4.25" customHeight="1" x14ac:dyDescent="0.3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4.25" customHeight="1" x14ac:dyDescent="0.3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4.25" customHeight="1" x14ac:dyDescent="0.3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4.25" customHeight="1" x14ac:dyDescent="0.3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4.25" customHeight="1" x14ac:dyDescent="0.3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4.25" customHeight="1" x14ac:dyDescent="0.3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4.25" customHeight="1" x14ac:dyDescent="0.3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4.25" customHeight="1" x14ac:dyDescent="0.3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4.25" customHeight="1" x14ac:dyDescent="0.3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4.25" customHeight="1" x14ac:dyDescent="0.3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4.25" customHeight="1" x14ac:dyDescent="0.3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4.25" customHeight="1" x14ac:dyDescent="0.3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4.25" customHeight="1" x14ac:dyDescent="0.3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4.25" customHeight="1" x14ac:dyDescent="0.3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4.25" customHeight="1" x14ac:dyDescent="0.3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4.25" customHeight="1" x14ac:dyDescent="0.3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4.25" customHeight="1" x14ac:dyDescent="0.3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4.25" customHeight="1" x14ac:dyDescent="0.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4.25" customHeight="1" x14ac:dyDescent="0.3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4.25" customHeight="1" x14ac:dyDescent="0.3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4.25" customHeight="1" x14ac:dyDescent="0.3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4.25" customHeight="1" x14ac:dyDescent="0.3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4.25" customHeight="1" x14ac:dyDescent="0.3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4.25" customHeight="1" x14ac:dyDescent="0.3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4.25" customHeight="1" x14ac:dyDescent="0.3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4.25" customHeight="1" x14ac:dyDescent="0.3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4.25" customHeight="1" x14ac:dyDescent="0.3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4.25" customHeight="1" x14ac:dyDescent="0.3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4.25" customHeight="1" x14ac:dyDescent="0.3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4.2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4.25" customHeight="1" x14ac:dyDescent="0.3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4.25" customHeight="1" x14ac:dyDescent="0.3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4.25" customHeight="1" x14ac:dyDescent="0.3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4.25" customHeight="1" x14ac:dyDescent="0.3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4.25" customHeight="1" x14ac:dyDescent="0.3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4.25" customHeight="1" x14ac:dyDescent="0.3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4.25" customHeight="1" x14ac:dyDescent="0.3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4.25" customHeight="1" x14ac:dyDescent="0.3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4.25" customHeight="1" x14ac:dyDescent="0.3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4.2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4.25" customHeight="1" x14ac:dyDescent="0.3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4.25" customHeight="1" x14ac:dyDescent="0.3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4.25" customHeight="1" x14ac:dyDescent="0.3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4.25" customHeight="1" x14ac:dyDescent="0.3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4.25" customHeight="1" x14ac:dyDescent="0.3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4.25" customHeight="1" x14ac:dyDescent="0.3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4.25" customHeight="1" x14ac:dyDescent="0.3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4.25" customHeight="1" x14ac:dyDescent="0.3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4.25" customHeight="1" x14ac:dyDescent="0.3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4.25" customHeight="1" x14ac:dyDescent="0.3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4.25" customHeight="1" x14ac:dyDescent="0.3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4.25" customHeight="1" x14ac:dyDescent="0.3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4.25" customHeight="1" x14ac:dyDescent="0.3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4.25" customHeight="1" x14ac:dyDescent="0.3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4.25" customHeight="1" x14ac:dyDescent="0.3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4.25" customHeight="1" x14ac:dyDescent="0.3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4.25" customHeight="1" x14ac:dyDescent="0.3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4.25" customHeight="1" x14ac:dyDescent="0.3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4.25" customHeight="1" x14ac:dyDescent="0.3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4.25" customHeight="1" x14ac:dyDescent="0.3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4.25" customHeight="1" x14ac:dyDescent="0.3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4.25" customHeight="1" x14ac:dyDescent="0.3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4.25" customHeight="1" x14ac:dyDescent="0.3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4.2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4.25" customHeight="1" x14ac:dyDescent="0.3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4.25" customHeight="1" x14ac:dyDescent="0.3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4.25" customHeight="1" x14ac:dyDescent="0.3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4.25" customHeight="1" x14ac:dyDescent="0.3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4.25" customHeight="1" x14ac:dyDescent="0.3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4.25" customHeight="1" x14ac:dyDescent="0.3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4.25" customHeight="1" x14ac:dyDescent="0.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4.25" customHeight="1" x14ac:dyDescent="0.3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4.25" customHeight="1" x14ac:dyDescent="0.3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4.2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4.25" customHeight="1" x14ac:dyDescent="0.3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4.25" customHeight="1" x14ac:dyDescent="0.3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4.25" customHeight="1" x14ac:dyDescent="0.3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4.25" customHeight="1" x14ac:dyDescent="0.3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4.25" customHeight="1" x14ac:dyDescent="0.3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4.25" customHeight="1" x14ac:dyDescent="0.3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4.25" customHeight="1" x14ac:dyDescent="0.3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4.25" customHeight="1" x14ac:dyDescent="0.3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4.25" customHeight="1" x14ac:dyDescent="0.3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4.2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4.25" customHeight="1" x14ac:dyDescent="0.3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4.25" customHeight="1" x14ac:dyDescent="0.3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4.25" customHeight="1" x14ac:dyDescent="0.3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4.25" customHeight="1" x14ac:dyDescent="0.3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4.25" customHeight="1" x14ac:dyDescent="0.3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4.25" customHeight="1" x14ac:dyDescent="0.3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4.25" customHeight="1" x14ac:dyDescent="0.3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4.25" customHeight="1" x14ac:dyDescent="0.3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4.25" customHeight="1" x14ac:dyDescent="0.3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4.25" customHeight="1" x14ac:dyDescent="0.3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4.25" customHeight="1" x14ac:dyDescent="0.3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4.25" customHeight="1" x14ac:dyDescent="0.3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4.25" customHeight="1" x14ac:dyDescent="0.3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4.25" customHeight="1" x14ac:dyDescent="0.3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4.25" customHeight="1" x14ac:dyDescent="0.3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4.25" customHeight="1" x14ac:dyDescent="0.3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4.25" customHeight="1" x14ac:dyDescent="0.3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4.25" customHeight="1" x14ac:dyDescent="0.3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4.25" customHeight="1" x14ac:dyDescent="0.3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4.25" customHeight="1" x14ac:dyDescent="0.3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4.25" customHeight="1" x14ac:dyDescent="0.3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4.25" customHeight="1" x14ac:dyDescent="0.3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4.25" customHeight="1" x14ac:dyDescent="0.3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4.2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4.25" customHeight="1" x14ac:dyDescent="0.3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4.25" customHeight="1" x14ac:dyDescent="0.3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4.25" customHeight="1" x14ac:dyDescent="0.3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4.25" customHeight="1" x14ac:dyDescent="0.3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4.25" customHeight="1" x14ac:dyDescent="0.3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4.25" customHeight="1" x14ac:dyDescent="0.3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4.25" customHeight="1" x14ac:dyDescent="0.3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4.25" customHeight="1" x14ac:dyDescent="0.3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4.25" customHeight="1" x14ac:dyDescent="0.3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4.2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4.25" customHeight="1" x14ac:dyDescent="0.3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4.25" customHeight="1" x14ac:dyDescent="0.3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4.25" customHeight="1" x14ac:dyDescent="0.3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4.25" customHeight="1" x14ac:dyDescent="0.3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4.25" customHeight="1" x14ac:dyDescent="0.3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4.25" customHeight="1" x14ac:dyDescent="0.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4.25" customHeight="1" x14ac:dyDescent="0.3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4.25" customHeight="1" x14ac:dyDescent="0.3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4.25" customHeight="1" x14ac:dyDescent="0.3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4.2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4.25" customHeight="1" x14ac:dyDescent="0.3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4.25" customHeight="1" x14ac:dyDescent="0.3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4.25" customHeight="1" x14ac:dyDescent="0.3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4.25" customHeight="1" x14ac:dyDescent="0.3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4.25" customHeight="1" x14ac:dyDescent="0.3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4.25" customHeight="1" x14ac:dyDescent="0.3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4.25" customHeight="1" x14ac:dyDescent="0.3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4.25" customHeight="1" x14ac:dyDescent="0.3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4.25" customHeight="1" x14ac:dyDescent="0.3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4.25" customHeight="1" x14ac:dyDescent="0.3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4.25" customHeight="1" x14ac:dyDescent="0.3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4.25" customHeight="1" x14ac:dyDescent="0.3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4.25" customHeight="1" x14ac:dyDescent="0.3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4.25" customHeight="1" x14ac:dyDescent="0.3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4.25" customHeight="1" x14ac:dyDescent="0.3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4.25" customHeight="1" x14ac:dyDescent="0.3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4.25" customHeight="1" x14ac:dyDescent="0.3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4.25" customHeight="1" x14ac:dyDescent="0.3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4.25" customHeight="1" x14ac:dyDescent="0.3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4.25" customHeight="1" x14ac:dyDescent="0.3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4.25" customHeight="1" x14ac:dyDescent="0.3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4.25" customHeight="1" x14ac:dyDescent="0.3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4.25" customHeight="1" x14ac:dyDescent="0.3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4.2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4.25" customHeight="1" x14ac:dyDescent="0.3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4.25" customHeight="1" x14ac:dyDescent="0.3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4.25" customHeight="1" x14ac:dyDescent="0.3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4.25" customHeight="1" x14ac:dyDescent="0.3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4.25" customHeight="1" x14ac:dyDescent="0.3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4.25" customHeight="1" x14ac:dyDescent="0.3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4.25" customHeight="1" x14ac:dyDescent="0.3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4.25" customHeight="1" x14ac:dyDescent="0.3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4.25" customHeight="1" x14ac:dyDescent="0.3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4.2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4.25" customHeight="1" x14ac:dyDescent="0.3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4.25" customHeight="1" x14ac:dyDescent="0.3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4.25" customHeight="1" x14ac:dyDescent="0.3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4.25" customHeight="1" x14ac:dyDescent="0.3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4.25" customHeight="1" x14ac:dyDescent="0.3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4.25" customHeight="1" x14ac:dyDescent="0.3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4.25" customHeight="1" x14ac:dyDescent="0.3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4.25" customHeight="1" x14ac:dyDescent="0.3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4.25" customHeight="1" x14ac:dyDescent="0.3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4.2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4.25" customHeight="1" x14ac:dyDescent="0.3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4.25" customHeight="1" x14ac:dyDescent="0.3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4.25" customHeight="1" x14ac:dyDescent="0.3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4.25" customHeight="1" x14ac:dyDescent="0.3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4.25" customHeight="1" x14ac:dyDescent="0.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4.25" customHeight="1" x14ac:dyDescent="0.3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4.25" customHeight="1" x14ac:dyDescent="0.3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4.25" customHeight="1" x14ac:dyDescent="0.3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4.25" customHeight="1" x14ac:dyDescent="0.3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4.25" customHeight="1" x14ac:dyDescent="0.3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4.25" customHeight="1" x14ac:dyDescent="0.3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4.25" customHeight="1" x14ac:dyDescent="0.3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4.25" customHeight="1" x14ac:dyDescent="0.3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4.25" customHeight="1" x14ac:dyDescent="0.3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4.25" customHeight="1" x14ac:dyDescent="0.3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4.25" customHeight="1" x14ac:dyDescent="0.3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4.25" customHeight="1" x14ac:dyDescent="0.3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4.25" customHeight="1" x14ac:dyDescent="0.3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4.25" customHeight="1" x14ac:dyDescent="0.3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4.25" customHeight="1" x14ac:dyDescent="0.3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4.25" customHeight="1" x14ac:dyDescent="0.3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4.25" customHeight="1" x14ac:dyDescent="0.3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4.25" customHeight="1" x14ac:dyDescent="0.3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4.25" customHeight="1" x14ac:dyDescent="0.3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4.25" customHeight="1" x14ac:dyDescent="0.3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4.25" customHeight="1" x14ac:dyDescent="0.3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4.25" customHeight="1" x14ac:dyDescent="0.3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4.25" customHeight="1" x14ac:dyDescent="0.3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4.25" customHeight="1" x14ac:dyDescent="0.3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4.25" customHeight="1" x14ac:dyDescent="0.3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4.25" customHeight="1" x14ac:dyDescent="0.3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4.25" customHeight="1" x14ac:dyDescent="0.3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4.25" customHeight="1" x14ac:dyDescent="0.3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4.25" customHeight="1" x14ac:dyDescent="0.3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4.25" customHeight="1" x14ac:dyDescent="0.3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4.25" customHeight="1" x14ac:dyDescent="0.3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4.25" customHeight="1" x14ac:dyDescent="0.3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4.25" customHeight="1" x14ac:dyDescent="0.3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4.25" customHeight="1" x14ac:dyDescent="0.3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4.25" customHeight="1" x14ac:dyDescent="0.3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4.25" customHeight="1" x14ac:dyDescent="0.3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4.25" customHeight="1" x14ac:dyDescent="0.3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4.25" customHeight="1" x14ac:dyDescent="0.3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4.25" customHeight="1" x14ac:dyDescent="0.3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4.25" customHeight="1" x14ac:dyDescent="0.3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4.25" customHeight="1" x14ac:dyDescent="0.3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4.25" customHeight="1" x14ac:dyDescent="0.3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4.25" customHeight="1" x14ac:dyDescent="0.3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4.25" customHeight="1" x14ac:dyDescent="0.3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4.25" customHeight="1" x14ac:dyDescent="0.3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4.25" customHeight="1" x14ac:dyDescent="0.3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4.25" customHeight="1" x14ac:dyDescent="0.3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4.25" customHeight="1" x14ac:dyDescent="0.3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4.25" customHeight="1" x14ac:dyDescent="0.3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4.25" customHeight="1" x14ac:dyDescent="0.3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4.25" customHeight="1" x14ac:dyDescent="0.3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4.25" customHeight="1" x14ac:dyDescent="0.3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4.25" customHeight="1" x14ac:dyDescent="0.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4.25" customHeight="1" x14ac:dyDescent="0.3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4.25" customHeight="1" x14ac:dyDescent="0.3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4.25" customHeight="1" x14ac:dyDescent="0.3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4.25" customHeight="1" x14ac:dyDescent="0.3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4.25" customHeight="1" x14ac:dyDescent="0.3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4.25" customHeight="1" x14ac:dyDescent="0.3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4.25" customHeight="1" x14ac:dyDescent="0.3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4.25" customHeight="1" x14ac:dyDescent="0.3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4.25" customHeight="1" x14ac:dyDescent="0.3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4.25" customHeight="1" x14ac:dyDescent="0.3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4.25" customHeight="1" x14ac:dyDescent="0.3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4.25" customHeight="1" x14ac:dyDescent="0.3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4.25" customHeight="1" x14ac:dyDescent="0.3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4.25" customHeight="1" x14ac:dyDescent="0.3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4.25" customHeight="1" x14ac:dyDescent="0.3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4.25" customHeight="1" x14ac:dyDescent="0.3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4.25" customHeight="1" x14ac:dyDescent="0.3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4.25" customHeight="1" x14ac:dyDescent="0.3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4.25" customHeight="1" x14ac:dyDescent="0.3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4.25" customHeight="1" x14ac:dyDescent="0.3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4.25" customHeight="1" x14ac:dyDescent="0.3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4.25" customHeight="1" x14ac:dyDescent="0.3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4.25" customHeight="1" x14ac:dyDescent="0.3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4.25" customHeight="1" x14ac:dyDescent="0.3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4.25" customHeight="1" x14ac:dyDescent="0.3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4.25" customHeight="1" x14ac:dyDescent="0.3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4.25" customHeight="1" x14ac:dyDescent="0.3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4.25" customHeight="1" x14ac:dyDescent="0.3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4.25" customHeight="1" x14ac:dyDescent="0.3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4.25" customHeight="1" x14ac:dyDescent="0.3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4.25" customHeight="1" x14ac:dyDescent="0.3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4.25" customHeight="1" x14ac:dyDescent="0.3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4.25" customHeight="1" x14ac:dyDescent="0.3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4.25" customHeight="1" x14ac:dyDescent="0.3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4.25" customHeight="1" x14ac:dyDescent="0.3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4.25" customHeight="1" x14ac:dyDescent="0.3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4.25" customHeight="1" x14ac:dyDescent="0.3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4.25" customHeight="1" x14ac:dyDescent="0.3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4.25" customHeight="1" x14ac:dyDescent="0.3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4.25" customHeight="1" x14ac:dyDescent="0.3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4.25" customHeight="1" x14ac:dyDescent="0.3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4.25" customHeight="1" x14ac:dyDescent="0.3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4.25" customHeight="1" x14ac:dyDescent="0.3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4.25" customHeight="1" x14ac:dyDescent="0.3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4.25" customHeight="1" x14ac:dyDescent="0.3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4.25" customHeight="1" x14ac:dyDescent="0.3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4.25" customHeight="1" x14ac:dyDescent="0.3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4.25" customHeight="1" x14ac:dyDescent="0.3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4.25" customHeight="1" x14ac:dyDescent="0.3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4.25" customHeight="1" x14ac:dyDescent="0.3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4.25" customHeight="1" x14ac:dyDescent="0.3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4.25" customHeight="1" x14ac:dyDescent="0.3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4.25" customHeight="1" x14ac:dyDescent="0.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4.25" customHeight="1" x14ac:dyDescent="0.3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4.25" customHeight="1" x14ac:dyDescent="0.3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4.25" customHeight="1" x14ac:dyDescent="0.3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4.25" customHeight="1" x14ac:dyDescent="0.3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4.25" customHeight="1" x14ac:dyDescent="0.3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4.25" customHeight="1" x14ac:dyDescent="0.3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4.25" customHeight="1" x14ac:dyDescent="0.3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4.25" customHeight="1" x14ac:dyDescent="0.3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4.25" customHeight="1" x14ac:dyDescent="0.3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4.25" customHeight="1" x14ac:dyDescent="0.3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4.25" customHeight="1" x14ac:dyDescent="0.3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4.25" customHeight="1" x14ac:dyDescent="0.3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4.25" customHeight="1" x14ac:dyDescent="0.3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4.25" customHeight="1" x14ac:dyDescent="0.3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4.25" customHeight="1" x14ac:dyDescent="0.3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4.25" customHeight="1" x14ac:dyDescent="0.3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4.25" customHeight="1" x14ac:dyDescent="0.3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4.25" customHeight="1" x14ac:dyDescent="0.3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4.25" customHeight="1" x14ac:dyDescent="0.3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4.25" customHeight="1" x14ac:dyDescent="0.3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4.25" customHeight="1" x14ac:dyDescent="0.3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4.25" customHeight="1" x14ac:dyDescent="0.3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4.25" customHeight="1" x14ac:dyDescent="0.3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4.25" customHeight="1" x14ac:dyDescent="0.3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4.25" customHeight="1" x14ac:dyDescent="0.3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4.25" customHeight="1" x14ac:dyDescent="0.3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4.25" customHeight="1" x14ac:dyDescent="0.3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4.25" customHeight="1" x14ac:dyDescent="0.3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4.25" customHeight="1" x14ac:dyDescent="0.3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4.25" customHeight="1" x14ac:dyDescent="0.3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4.25" customHeight="1" x14ac:dyDescent="0.3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4.25" customHeight="1" x14ac:dyDescent="0.3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4.25" customHeight="1" x14ac:dyDescent="0.3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4.25" customHeight="1" x14ac:dyDescent="0.3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4.25" customHeight="1" x14ac:dyDescent="0.3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4.25" customHeight="1" x14ac:dyDescent="0.3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4.25" customHeight="1" x14ac:dyDescent="0.3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4.25" customHeight="1" x14ac:dyDescent="0.3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4.25" customHeight="1" x14ac:dyDescent="0.3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4.25" customHeight="1" x14ac:dyDescent="0.3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4.25" customHeight="1" x14ac:dyDescent="0.3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4.25" customHeight="1" x14ac:dyDescent="0.3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4.25" customHeight="1" x14ac:dyDescent="0.3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4.25" customHeight="1" x14ac:dyDescent="0.3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4.25" customHeight="1" x14ac:dyDescent="0.3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4.25" customHeight="1" x14ac:dyDescent="0.3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4.25" customHeight="1" x14ac:dyDescent="0.3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4.25" customHeight="1" x14ac:dyDescent="0.3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4.25" customHeight="1" x14ac:dyDescent="0.3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4.25" customHeight="1" x14ac:dyDescent="0.3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4.25" customHeight="1" x14ac:dyDescent="0.3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4.25" customHeight="1" x14ac:dyDescent="0.3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4.25" customHeight="1" x14ac:dyDescent="0.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4.25" customHeight="1" x14ac:dyDescent="0.3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4.25" customHeight="1" x14ac:dyDescent="0.3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4.25" customHeight="1" x14ac:dyDescent="0.3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4.25" customHeight="1" x14ac:dyDescent="0.3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4.25" customHeight="1" x14ac:dyDescent="0.3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4.25" customHeight="1" x14ac:dyDescent="0.3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4.25" customHeight="1" x14ac:dyDescent="0.3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4.25" customHeight="1" x14ac:dyDescent="0.3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4.25" customHeight="1" x14ac:dyDescent="0.3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4.25" customHeight="1" x14ac:dyDescent="0.3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4.25" customHeight="1" x14ac:dyDescent="0.3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4.25" customHeight="1" x14ac:dyDescent="0.3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4.25" customHeight="1" x14ac:dyDescent="0.3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4.25" customHeight="1" x14ac:dyDescent="0.3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4.25" customHeight="1" x14ac:dyDescent="0.3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4.25" customHeight="1" x14ac:dyDescent="0.3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4.25" customHeight="1" x14ac:dyDescent="0.3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4.25" customHeight="1" x14ac:dyDescent="0.3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4.25" customHeight="1" x14ac:dyDescent="0.3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4.25" customHeight="1" x14ac:dyDescent="0.3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4.25" customHeight="1" x14ac:dyDescent="0.3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4.25" customHeight="1" x14ac:dyDescent="0.3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4.25" customHeight="1" x14ac:dyDescent="0.3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4.25" customHeight="1" x14ac:dyDescent="0.3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4.25" customHeight="1" x14ac:dyDescent="0.3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4.25" customHeight="1" x14ac:dyDescent="0.3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4.25" customHeight="1" x14ac:dyDescent="0.3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4.25" customHeight="1" x14ac:dyDescent="0.3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4.25" customHeight="1" x14ac:dyDescent="0.3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4.25" customHeight="1" x14ac:dyDescent="0.3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4.25" customHeight="1" x14ac:dyDescent="0.3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4.25" customHeight="1" x14ac:dyDescent="0.3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4.25" customHeight="1" x14ac:dyDescent="0.3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4.25" customHeight="1" x14ac:dyDescent="0.3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4.25" customHeight="1" x14ac:dyDescent="0.3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4.25" customHeight="1" x14ac:dyDescent="0.3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4.25" customHeight="1" x14ac:dyDescent="0.3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4.25" customHeight="1" x14ac:dyDescent="0.3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4.25" customHeight="1" x14ac:dyDescent="0.3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4.25" customHeight="1" x14ac:dyDescent="0.3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4.25" customHeight="1" x14ac:dyDescent="0.3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4.25" customHeight="1" x14ac:dyDescent="0.3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4.25" customHeight="1" x14ac:dyDescent="0.3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4.25" customHeight="1" x14ac:dyDescent="0.3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4.25" customHeight="1" x14ac:dyDescent="0.3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4.25" customHeight="1" x14ac:dyDescent="0.3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4.25" customHeight="1" x14ac:dyDescent="0.3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4.25" customHeight="1" x14ac:dyDescent="0.3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4.25" customHeight="1" x14ac:dyDescent="0.3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4.25" customHeight="1" x14ac:dyDescent="0.3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4.25" customHeight="1" x14ac:dyDescent="0.3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4.25" customHeight="1" x14ac:dyDescent="0.3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4.25" customHeight="1" x14ac:dyDescent="0.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4.25" customHeight="1" x14ac:dyDescent="0.3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4.25" customHeight="1" x14ac:dyDescent="0.3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4.25" customHeight="1" x14ac:dyDescent="0.3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4.25" customHeight="1" x14ac:dyDescent="0.3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4.25" customHeight="1" x14ac:dyDescent="0.3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4.25" customHeight="1" x14ac:dyDescent="0.3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4.25" customHeight="1" x14ac:dyDescent="0.3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4.25" customHeight="1" x14ac:dyDescent="0.3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4.25" customHeight="1" x14ac:dyDescent="0.3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4.25" customHeight="1" x14ac:dyDescent="0.3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4.25" customHeight="1" x14ac:dyDescent="0.3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4.25" customHeight="1" x14ac:dyDescent="0.3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4.25" customHeight="1" x14ac:dyDescent="0.3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4.25" customHeight="1" x14ac:dyDescent="0.3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4.25" customHeight="1" x14ac:dyDescent="0.3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4.25" customHeight="1" x14ac:dyDescent="0.3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4.25" customHeight="1" x14ac:dyDescent="0.3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4.25" customHeight="1" x14ac:dyDescent="0.3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4.25" customHeight="1" x14ac:dyDescent="0.3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4.25" customHeight="1" x14ac:dyDescent="0.3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4.25" customHeight="1" x14ac:dyDescent="0.3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4.25" customHeight="1" x14ac:dyDescent="0.3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4.25" customHeight="1" x14ac:dyDescent="0.3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4.25" customHeight="1" x14ac:dyDescent="0.3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4.25" customHeight="1" x14ac:dyDescent="0.3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4.25" customHeight="1" x14ac:dyDescent="0.3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4.25" customHeight="1" x14ac:dyDescent="0.3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4.25" customHeight="1" x14ac:dyDescent="0.3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4.25" customHeight="1" x14ac:dyDescent="0.3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4.25" customHeight="1" x14ac:dyDescent="0.3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4.25" customHeight="1" x14ac:dyDescent="0.3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4.25" customHeight="1" x14ac:dyDescent="0.3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4.25" customHeight="1" x14ac:dyDescent="0.3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4.25" customHeight="1" x14ac:dyDescent="0.3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4.25" customHeight="1" x14ac:dyDescent="0.3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4.25" customHeight="1" x14ac:dyDescent="0.3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4.25" customHeight="1" x14ac:dyDescent="0.3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4.25" customHeight="1" x14ac:dyDescent="0.3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4.25" customHeight="1" x14ac:dyDescent="0.3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4.25" customHeight="1" x14ac:dyDescent="0.3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4.25" customHeight="1" x14ac:dyDescent="0.3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4.25" customHeight="1" x14ac:dyDescent="0.3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4.25" customHeight="1" x14ac:dyDescent="0.3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4.25" customHeight="1" x14ac:dyDescent="0.3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4.25" customHeight="1" x14ac:dyDescent="0.3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4.25" customHeight="1" x14ac:dyDescent="0.3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4.25" customHeight="1" x14ac:dyDescent="0.3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4.25" customHeight="1" x14ac:dyDescent="0.3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4.25" customHeight="1" x14ac:dyDescent="0.3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4.25" customHeight="1" x14ac:dyDescent="0.3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4.25" customHeight="1" x14ac:dyDescent="0.3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4.25" customHeight="1" x14ac:dyDescent="0.3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4.25" customHeight="1" x14ac:dyDescent="0.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4.25" customHeight="1" x14ac:dyDescent="0.3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4.25" customHeight="1" x14ac:dyDescent="0.3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4.25" customHeight="1" x14ac:dyDescent="0.3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4.25" customHeight="1" x14ac:dyDescent="0.3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4.25" customHeight="1" x14ac:dyDescent="0.3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4.25" customHeight="1" x14ac:dyDescent="0.3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4.25" customHeight="1" x14ac:dyDescent="0.3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4.25" customHeight="1" x14ac:dyDescent="0.3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4.25" customHeight="1" x14ac:dyDescent="0.3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4.25" customHeight="1" x14ac:dyDescent="0.3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4.25" customHeight="1" x14ac:dyDescent="0.3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4.25" customHeight="1" x14ac:dyDescent="0.3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4.25" customHeight="1" x14ac:dyDescent="0.3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4.25" customHeight="1" x14ac:dyDescent="0.3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4.25" customHeight="1" x14ac:dyDescent="0.3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4.25" customHeight="1" x14ac:dyDescent="0.3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4.25" customHeight="1" x14ac:dyDescent="0.3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4.25" customHeight="1" x14ac:dyDescent="0.3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4.25" customHeight="1" x14ac:dyDescent="0.3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4.25" customHeight="1" x14ac:dyDescent="0.3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4.25" customHeight="1" x14ac:dyDescent="0.3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4.25" customHeight="1" x14ac:dyDescent="0.3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4.25" customHeight="1" x14ac:dyDescent="0.3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4.25" customHeight="1" x14ac:dyDescent="0.3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4.25" customHeight="1" x14ac:dyDescent="0.3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4.25" customHeight="1" x14ac:dyDescent="0.3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4.25" customHeight="1" x14ac:dyDescent="0.3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4.25" customHeight="1" x14ac:dyDescent="0.3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4.25" customHeight="1" x14ac:dyDescent="0.3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4.25" customHeight="1" x14ac:dyDescent="0.3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4.25" customHeight="1" x14ac:dyDescent="0.3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4.25" customHeight="1" x14ac:dyDescent="0.3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4.25" customHeight="1" x14ac:dyDescent="0.3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4.25" customHeight="1" x14ac:dyDescent="0.3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4.25" customHeight="1" x14ac:dyDescent="0.3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4.25" customHeight="1" x14ac:dyDescent="0.3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4.25" customHeight="1" x14ac:dyDescent="0.3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4.25" customHeight="1" x14ac:dyDescent="0.3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4.25" customHeight="1" x14ac:dyDescent="0.3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4.25" customHeight="1" x14ac:dyDescent="0.3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4.25" customHeight="1" x14ac:dyDescent="0.3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4.25" customHeight="1" x14ac:dyDescent="0.3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4.25" customHeight="1" x14ac:dyDescent="0.3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4.25" customHeight="1" x14ac:dyDescent="0.3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4.25" customHeight="1" x14ac:dyDescent="0.3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4.25" customHeight="1" x14ac:dyDescent="0.3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4.25" customHeight="1" x14ac:dyDescent="0.3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4.25" customHeight="1" x14ac:dyDescent="0.3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4.25" customHeight="1" x14ac:dyDescent="0.3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4.25" customHeight="1" x14ac:dyDescent="0.3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4.25" customHeight="1" x14ac:dyDescent="0.3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4.25" customHeight="1" x14ac:dyDescent="0.3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4.25" customHeight="1" x14ac:dyDescent="0.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4.25" customHeight="1" x14ac:dyDescent="0.3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4.25" customHeight="1" x14ac:dyDescent="0.3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4.25" customHeight="1" x14ac:dyDescent="0.3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4.25" customHeight="1" x14ac:dyDescent="0.3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4.25" customHeight="1" x14ac:dyDescent="0.3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4.25" customHeight="1" x14ac:dyDescent="0.3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4.25" customHeight="1" x14ac:dyDescent="0.3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4.25" customHeight="1" x14ac:dyDescent="0.3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4.25" customHeight="1" x14ac:dyDescent="0.3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4.25" customHeight="1" x14ac:dyDescent="0.3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4.25" customHeight="1" x14ac:dyDescent="0.3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4.25" customHeight="1" x14ac:dyDescent="0.3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4.25" customHeight="1" x14ac:dyDescent="0.3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4.25" customHeight="1" x14ac:dyDescent="0.3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4.25" customHeight="1" x14ac:dyDescent="0.3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4.25" customHeight="1" x14ac:dyDescent="0.3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4.25" customHeight="1" x14ac:dyDescent="0.3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4.25" customHeight="1" x14ac:dyDescent="0.3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4.25" customHeight="1" x14ac:dyDescent="0.3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4.25" customHeight="1" x14ac:dyDescent="0.3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4.25" customHeight="1" x14ac:dyDescent="0.3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4.25" customHeight="1" x14ac:dyDescent="0.3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4.25" customHeight="1" x14ac:dyDescent="0.3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4.25" customHeight="1" x14ac:dyDescent="0.3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4.25" customHeight="1" x14ac:dyDescent="0.3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4.25" customHeight="1" x14ac:dyDescent="0.3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4.25" customHeight="1" x14ac:dyDescent="0.3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4.25" customHeight="1" x14ac:dyDescent="0.3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4.25" customHeight="1" x14ac:dyDescent="0.3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4.25" customHeight="1" x14ac:dyDescent="0.3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4.25" customHeight="1" x14ac:dyDescent="0.3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4.25" customHeight="1" x14ac:dyDescent="0.3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4.25" customHeight="1" x14ac:dyDescent="0.3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4.25" customHeight="1" x14ac:dyDescent="0.3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4.25" customHeight="1" x14ac:dyDescent="0.3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4.25" customHeight="1" x14ac:dyDescent="0.3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4.25" customHeight="1" x14ac:dyDescent="0.3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4.25" customHeight="1" x14ac:dyDescent="0.3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4.25" customHeight="1" x14ac:dyDescent="0.3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4.25" customHeight="1" x14ac:dyDescent="0.3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4.25" customHeight="1" x14ac:dyDescent="0.3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4.25" customHeight="1" x14ac:dyDescent="0.3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4.25" customHeight="1" x14ac:dyDescent="0.3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4.25" customHeight="1" x14ac:dyDescent="0.3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4.25" customHeight="1" x14ac:dyDescent="0.3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4.25" customHeight="1" x14ac:dyDescent="0.3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4.25" customHeight="1" x14ac:dyDescent="0.3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4.25" customHeight="1" x14ac:dyDescent="0.3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4.25" customHeight="1" x14ac:dyDescent="0.3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4.25" customHeight="1" x14ac:dyDescent="0.3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4.25" customHeight="1" x14ac:dyDescent="0.3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4.25" customHeight="1" x14ac:dyDescent="0.3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4.25" customHeight="1" x14ac:dyDescent="0.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4.25" customHeight="1" x14ac:dyDescent="0.3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4.25" customHeight="1" x14ac:dyDescent="0.3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4.25" customHeight="1" x14ac:dyDescent="0.3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4.25" customHeight="1" x14ac:dyDescent="0.3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4.25" customHeight="1" x14ac:dyDescent="0.3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4.25" customHeight="1" x14ac:dyDescent="0.3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4.25" customHeight="1" x14ac:dyDescent="0.3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4.25" customHeight="1" x14ac:dyDescent="0.3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4.25" customHeight="1" x14ac:dyDescent="0.3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4.25" customHeight="1" x14ac:dyDescent="0.3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4.25" customHeight="1" x14ac:dyDescent="0.3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4.25" customHeight="1" x14ac:dyDescent="0.3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4.25" customHeight="1" x14ac:dyDescent="0.3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4.25" customHeight="1" x14ac:dyDescent="0.3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4.25" customHeight="1" x14ac:dyDescent="0.3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4.25" customHeight="1" x14ac:dyDescent="0.3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4.25" customHeight="1" x14ac:dyDescent="0.3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4.25" customHeight="1" x14ac:dyDescent="0.3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4.25" customHeight="1" x14ac:dyDescent="0.3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4.25" customHeight="1" x14ac:dyDescent="0.3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4.25" customHeight="1" x14ac:dyDescent="0.3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4.25" customHeight="1" x14ac:dyDescent="0.3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4.25" customHeight="1" x14ac:dyDescent="0.3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4.25" customHeight="1" x14ac:dyDescent="0.3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4.25" customHeight="1" x14ac:dyDescent="0.3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4.25" customHeight="1" x14ac:dyDescent="0.3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4.25" customHeight="1" x14ac:dyDescent="0.3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4.25" customHeight="1" x14ac:dyDescent="0.3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4.25" customHeight="1" x14ac:dyDescent="0.3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4.25" customHeight="1" x14ac:dyDescent="0.3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4.25" customHeight="1" x14ac:dyDescent="0.3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4.25" customHeight="1" x14ac:dyDescent="0.3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4.25" customHeight="1" x14ac:dyDescent="0.3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4.25" customHeight="1" x14ac:dyDescent="0.3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4.25" customHeight="1" x14ac:dyDescent="0.3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4.25" customHeight="1" x14ac:dyDescent="0.3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4.25" customHeight="1" x14ac:dyDescent="0.3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4.25" customHeight="1" x14ac:dyDescent="0.3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4.25" customHeight="1" x14ac:dyDescent="0.3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4.25" customHeight="1" x14ac:dyDescent="0.3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4.25" customHeight="1" x14ac:dyDescent="0.3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4.25" customHeight="1" x14ac:dyDescent="0.3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4.25" customHeight="1" x14ac:dyDescent="0.3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4.25" customHeight="1" x14ac:dyDescent="0.3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4.25" customHeight="1" x14ac:dyDescent="0.3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4.25" customHeight="1" x14ac:dyDescent="0.3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4.25" customHeight="1" x14ac:dyDescent="0.3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4.25" customHeight="1" x14ac:dyDescent="0.3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4.25" customHeight="1" x14ac:dyDescent="0.3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4.25" customHeight="1" x14ac:dyDescent="0.3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4.25" customHeight="1" x14ac:dyDescent="0.3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4.25" customHeight="1" x14ac:dyDescent="0.3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4.25" customHeight="1" x14ac:dyDescent="0.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4.25" customHeight="1" x14ac:dyDescent="0.3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4.25" customHeight="1" x14ac:dyDescent="0.3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4.25" customHeight="1" x14ac:dyDescent="0.3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4.25" customHeight="1" x14ac:dyDescent="0.3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4.25" customHeight="1" x14ac:dyDescent="0.3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4.25" customHeight="1" x14ac:dyDescent="0.3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4.25" customHeight="1" x14ac:dyDescent="0.3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4.25" customHeight="1" x14ac:dyDescent="0.3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4.25" customHeight="1" x14ac:dyDescent="0.3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4.25" customHeight="1" x14ac:dyDescent="0.3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4.25" customHeight="1" x14ac:dyDescent="0.3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4.25" customHeight="1" x14ac:dyDescent="0.3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4.25" customHeight="1" x14ac:dyDescent="0.3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4.25" customHeight="1" x14ac:dyDescent="0.3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4.25" customHeight="1" x14ac:dyDescent="0.3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4.25" customHeight="1" x14ac:dyDescent="0.3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4.25" customHeight="1" x14ac:dyDescent="0.3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4.25" customHeight="1" x14ac:dyDescent="0.3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4.25" customHeight="1" x14ac:dyDescent="0.3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4.25" customHeight="1" x14ac:dyDescent="0.3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4.25" customHeight="1" x14ac:dyDescent="0.3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4.25" customHeight="1" x14ac:dyDescent="0.3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4.25" customHeight="1" x14ac:dyDescent="0.3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4.25" customHeight="1" x14ac:dyDescent="0.3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4.25" customHeight="1" x14ac:dyDescent="0.3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4.25" customHeight="1" x14ac:dyDescent="0.3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4.25" customHeight="1" x14ac:dyDescent="0.3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4.25" customHeight="1" x14ac:dyDescent="0.3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4.25" customHeight="1" x14ac:dyDescent="0.3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4.25" customHeight="1" x14ac:dyDescent="0.3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4.25" customHeight="1" x14ac:dyDescent="0.3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4.25" customHeight="1" x14ac:dyDescent="0.3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4.25" customHeight="1" x14ac:dyDescent="0.3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4.25" customHeight="1" x14ac:dyDescent="0.3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4.25" customHeight="1" x14ac:dyDescent="0.3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4.25" customHeight="1" x14ac:dyDescent="0.3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4.25" customHeight="1" x14ac:dyDescent="0.3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4.25" customHeight="1" x14ac:dyDescent="0.3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4.25" customHeight="1" x14ac:dyDescent="0.3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4.25" customHeight="1" x14ac:dyDescent="0.3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4.25" customHeight="1" x14ac:dyDescent="0.3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4.25" customHeight="1" x14ac:dyDescent="0.3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4.25" customHeight="1" x14ac:dyDescent="0.3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4.25" customHeight="1" x14ac:dyDescent="0.3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4.25" customHeight="1" x14ac:dyDescent="0.3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4.25" customHeight="1" x14ac:dyDescent="0.3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4.25" customHeight="1" x14ac:dyDescent="0.3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4.25" customHeight="1" x14ac:dyDescent="0.3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4.25" customHeight="1" x14ac:dyDescent="0.3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4.25" customHeight="1" x14ac:dyDescent="0.3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4.25" customHeight="1" x14ac:dyDescent="0.3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4.25" customHeight="1" x14ac:dyDescent="0.3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4.25" customHeight="1" x14ac:dyDescent="0.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4.25" customHeight="1" x14ac:dyDescent="0.3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4.25" customHeight="1" x14ac:dyDescent="0.3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4.25" customHeight="1" x14ac:dyDescent="0.3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4.25" customHeight="1" x14ac:dyDescent="0.3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4.25" customHeight="1" x14ac:dyDescent="0.3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4.25" customHeight="1" x14ac:dyDescent="0.3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4.25" customHeight="1" x14ac:dyDescent="0.3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4.25" customHeight="1" x14ac:dyDescent="0.3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4.25" customHeight="1" x14ac:dyDescent="0.3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4.25" customHeight="1" x14ac:dyDescent="0.3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4.25" customHeight="1" x14ac:dyDescent="0.3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4.25" customHeight="1" x14ac:dyDescent="0.3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4.25" customHeight="1" x14ac:dyDescent="0.3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4.25" customHeight="1" x14ac:dyDescent="0.3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4.25" customHeight="1" x14ac:dyDescent="0.3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4.25" customHeight="1" x14ac:dyDescent="0.3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4.25" customHeight="1" x14ac:dyDescent="0.3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4.25" customHeight="1" x14ac:dyDescent="0.3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4.25" customHeight="1" x14ac:dyDescent="0.3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4.25" customHeight="1" x14ac:dyDescent="0.3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4.25" customHeight="1" x14ac:dyDescent="0.3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4.25" customHeight="1" x14ac:dyDescent="0.3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4.25" customHeight="1" x14ac:dyDescent="0.3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4.25" customHeight="1" x14ac:dyDescent="0.3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4.25" customHeight="1" x14ac:dyDescent="0.3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4.25" customHeight="1" x14ac:dyDescent="0.3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4.25" customHeight="1" x14ac:dyDescent="0.3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4.25" customHeight="1" x14ac:dyDescent="0.3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4.25" customHeight="1" x14ac:dyDescent="0.3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4.25" customHeight="1" x14ac:dyDescent="0.3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4.25" customHeight="1" x14ac:dyDescent="0.3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4.25" customHeight="1" x14ac:dyDescent="0.3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4.25" customHeight="1" x14ac:dyDescent="0.3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4.25" customHeight="1" x14ac:dyDescent="0.3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4.25" customHeight="1" x14ac:dyDescent="0.3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4.25" customHeight="1" x14ac:dyDescent="0.3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4.25" customHeight="1" x14ac:dyDescent="0.3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4.25" customHeight="1" x14ac:dyDescent="0.3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4.25" customHeight="1" x14ac:dyDescent="0.3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4.25" customHeight="1" x14ac:dyDescent="0.3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4.25" customHeight="1" x14ac:dyDescent="0.3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4.25" customHeight="1" x14ac:dyDescent="0.3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4.25" customHeight="1" x14ac:dyDescent="0.3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4.25" customHeight="1" x14ac:dyDescent="0.3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4.25" customHeight="1" x14ac:dyDescent="0.3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4.25" customHeight="1" x14ac:dyDescent="0.3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4.25" customHeight="1" x14ac:dyDescent="0.3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4.25" customHeight="1" x14ac:dyDescent="0.3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4.25" customHeight="1" x14ac:dyDescent="0.3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4.25" customHeight="1" x14ac:dyDescent="0.3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4.25" customHeight="1" x14ac:dyDescent="0.3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4.25" customHeight="1" x14ac:dyDescent="0.3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4.25" customHeight="1" x14ac:dyDescent="0.3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4.25" customHeight="1" x14ac:dyDescent="0.3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4.25" customHeight="1" x14ac:dyDescent="0.3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4.25" customHeight="1" x14ac:dyDescent="0.3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4.25" customHeight="1" x14ac:dyDescent="0.3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4.25" customHeight="1" x14ac:dyDescent="0.3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4.25" customHeight="1" x14ac:dyDescent="0.3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4.25" customHeight="1" x14ac:dyDescent="0.3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4.25" customHeight="1" x14ac:dyDescent="0.3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4.25" customHeight="1" x14ac:dyDescent="0.3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4.25" customHeight="1" x14ac:dyDescent="0.3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4.25" customHeight="1" x14ac:dyDescent="0.3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4.25" customHeight="1" x14ac:dyDescent="0.3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4.25" customHeight="1" x14ac:dyDescent="0.3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4.25" customHeight="1" x14ac:dyDescent="0.3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4.25" customHeight="1" x14ac:dyDescent="0.3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4.25" customHeight="1" x14ac:dyDescent="0.3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4.25" customHeight="1" x14ac:dyDescent="0.3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4.25" customHeight="1" x14ac:dyDescent="0.3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4.25" customHeight="1" x14ac:dyDescent="0.3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4.25" customHeight="1" x14ac:dyDescent="0.3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4.25" customHeight="1" x14ac:dyDescent="0.3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4.25" customHeight="1" x14ac:dyDescent="0.3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4.25" customHeight="1" x14ac:dyDescent="0.3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4.25" customHeight="1" x14ac:dyDescent="0.3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4.25" customHeight="1" x14ac:dyDescent="0.3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4.25" customHeight="1" x14ac:dyDescent="0.3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4.25" customHeight="1" x14ac:dyDescent="0.3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4.25" customHeight="1" x14ac:dyDescent="0.3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4.25" customHeight="1" x14ac:dyDescent="0.3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4.25" customHeight="1" x14ac:dyDescent="0.3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4.25" customHeight="1" x14ac:dyDescent="0.3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4.25" customHeight="1" x14ac:dyDescent="0.3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4.25" customHeight="1" x14ac:dyDescent="0.3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4.25" customHeight="1" x14ac:dyDescent="0.3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4.25" customHeight="1" x14ac:dyDescent="0.3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4.25" customHeight="1" x14ac:dyDescent="0.3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4.25" customHeight="1" x14ac:dyDescent="0.3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4.25" customHeight="1" x14ac:dyDescent="0.3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4.25" customHeight="1" x14ac:dyDescent="0.3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4.25" customHeight="1" x14ac:dyDescent="0.3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4.25" customHeight="1" x14ac:dyDescent="0.3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4.25" customHeight="1" x14ac:dyDescent="0.3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4.25" customHeight="1" x14ac:dyDescent="0.3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4.25" customHeight="1" x14ac:dyDescent="0.3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4.25" customHeight="1" x14ac:dyDescent="0.3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4.25" customHeight="1" x14ac:dyDescent="0.3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4.25" customHeight="1" x14ac:dyDescent="0.3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4.25" customHeight="1" x14ac:dyDescent="0.3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4.25" customHeight="1" x14ac:dyDescent="0.3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4.25" customHeight="1" x14ac:dyDescent="0.3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4.25" customHeight="1" x14ac:dyDescent="0.3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4.25" customHeight="1" x14ac:dyDescent="0.3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4.25" customHeight="1" x14ac:dyDescent="0.3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4.25" customHeight="1" x14ac:dyDescent="0.3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4.25" customHeight="1" x14ac:dyDescent="0.3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4.25" customHeight="1" x14ac:dyDescent="0.3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4.25" customHeight="1" x14ac:dyDescent="0.3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4.25" customHeight="1" x14ac:dyDescent="0.3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4.25" customHeight="1" x14ac:dyDescent="0.3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4.25" customHeight="1" x14ac:dyDescent="0.3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4.25" customHeight="1" x14ac:dyDescent="0.3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4.25" customHeight="1" x14ac:dyDescent="0.3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4.25" customHeight="1" x14ac:dyDescent="0.3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4.25" customHeight="1" x14ac:dyDescent="0.3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4.25" customHeight="1" x14ac:dyDescent="0.3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4.25" customHeight="1" x14ac:dyDescent="0.3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4.25" customHeight="1" x14ac:dyDescent="0.3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4.25" customHeight="1" x14ac:dyDescent="0.3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4.25" customHeight="1" x14ac:dyDescent="0.3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4.25" customHeight="1" x14ac:dyDescent="0.3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4.25" customHeight="1" x14ac:dyDescent="0.3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4.25" customHeight="1" x14ac:dyDescent="0.3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4.25" customHeight="1" x14ac:dyDescent="0.3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4.25" customHeight="1" x14ac:dyDescent="0.3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4.25" customHeight="1" x14ac:dyDescent="0.3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4.25" customHeight="1" x14ac:dyDescent="0.3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4.25" customHeight="1" x14ac:dyDescent="0.3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4.25" customHeight="1" x14ac:dyDescent="0.3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4.25" customHeight="1" x14ac:dyDescent="0.3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4.25" customHeight="1" x14ac:dyDescent="0.3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4.25" customHeight="1" x14ac:dyDescent="0.3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4.25" customHeight="1" x14ac:dyDescent="0.3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4.25" customHeight="1" x14ac:dyDescent="0.3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4.25" customHeight="1" x14ac:dyDescent="0.3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4.25" customHeight="1" x14ac:dyDescent="0.3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4.25" customHeight="1" x14ac:dyDescent="0.3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4.25" customHeight="1" x14ac:dyDescent="0.3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4.25" customHeight="1" x14ac:dyDescent="0.3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4.25" customHeight="1" x14ac:dyDescent="0.3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4.25" customHeight="1" x14ac:dyDescent="0.3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4.25" customHeight="1" x14ac:dyDescent="0.3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4.25" customHeight="1" x14ac:dyDescent="0.3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4.25" customHeight="1" x14ac:dyDescent="0.3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4.25" customHeight="1" x14ac:dyDescent="0.3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4.25" customHeight="1" x14ac:dyDescent="0.3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4.25" customHeight="1" x14ac:dyDescent="0.3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4.25" customHeight="1" x14ac:dyDescent="0.3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4.25" customHeight="1" x14ac:dyDescent="0.3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4.25" customHeight="1" x14ac:dyDescent="0.3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4.25" customHeight="1" x14ac:dyDescent="0.3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4.25" customHeight="1" x14ac:dyDescent="0.3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4.25" customHeight="1" x14ac:dyDescent="0.3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4.25" customHeight="1" x14ac:dyDescent="0.3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4.25" customHeight="1" x14ac:dyDescent="0.3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4.25" customHeight="1" x14ac:dyDescent="0.3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4.25" customHeight="1" x14ac:dyDescent="0.3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4.25" customHeight="1" x14ac:dyDescent="0.3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4.25" customHeight="1" x14ac:dyDescent="0.3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4.25" customHeight="1" x14ac:dyDescent="0.3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4.25" customHeight="1" x14ac:dyDescent="0.3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4.25" customHeight="1" x14ac:dyDescent="0.3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4.25" customHeight="1" x14ac:dyDescent="0.3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4.25" customHeight="1" x14ac:dyDescent="0.3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4.25" customHeight="1" x14ac:dyDescent="0.3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4.25" customHeight="1" x14ac:dyDescent="0.3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4.25" customHeight="1" x14ac:dyDescent="0.3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4.25" customHeight="1" x14ac:dyDescent="0.3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4.25" customHeight="1" x14ac:dyDescent="0.3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4.25" customHeight="1" x14ac:dyDescent="0.3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4.25" customHeight="1" x14ac:dyDescent="0.3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4.25" customHeight="1" x14ac:dyDescent="0.3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4.25" customHeight="1" x14ac:dyDescent="0.3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4.25" customHeight="1" x14ac:dyDescent="0.3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4.25" customHeight="1" x14ac:dyDescent="0.3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4.25" customHeight="1" x14ac:dyDescent="0.3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4.25" customHeight="1" x14ac:dyDescent="0.3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4.25" customHeight="1" x14ac:dyDescent="0.3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4.25" customHeight="1" x14ac:dyDescent="0.3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4.25" customHeight="1" x14ac:dyDescent="0.3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4.25" customHeight="1" x14ac:dyDescent="0.3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4.25" customHeight="1" x14ac:dyDescent="0.3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4.25" customHeight="1" x14ac:dyDescent="0.3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4.25" customHeight="1" x14ac:dyDescent="0.3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4.25" customHeight="1" x14ac:dyDescent="0.3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4.25" customHeight="1" x14ac:dyDescent="0.3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4.25" customHeight="1" x14ac:dyDescent="0.3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4.25" customHeight="1" x14ac:dyDescent="0.3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4.25" customHeight="1" x14ac:dyDescent="0.3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4.25" customHeight="1" x14ac:dyDescent="0.3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4.25" customHeight="1" x14ac:dyDescent="0.3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4.25" customHeight="1" x14ac:dyDescent="0.3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4.25" customHeight="1" x14ac:dyDescent="0.3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4.25" customHeight="1" x14ac:dyDescent="0.3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4.25" customHeight="1" x14ac:dyDescent="0.3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4.25" customHeight="1" x14ac:dyDescent="0.3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4.25" customHeight="1" x14ac:dyDescent="0.3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4.25" customHeight="1" x14ac:dyDescent="0.3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4.25" customHeight="1" x14ac:dyDescent="0.3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4.25" customHeight="1" x14ac:dyDescent="0.3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4.25" customHeight="1" x14ac:dyDescent="0.3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4.25" customHeight="1" x14ac:dyDescent="0.3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4.25" customHeight="1" x14ac:dyDescent="0.3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4.25" customHeight="1" x14ac:dyDescent="0.3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4.25" customHeight="1" x14ac:dyDescent="0.3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4.25" customHeight="1" x14ac:dyDescent="0.3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4.25" customHeight="1" x14ac:dyDescent="0.3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4.25" customHeight="1" x14ac:dyDescent="0.3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4.25" customHeight="1" x14ac:dyDescent="0.3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4.25" customHeight="1" x14ac:dyDescent="0.3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4.25" customHeight="1" x14ac:dyDescent="0.3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4.25" customHeight="1" x14ac:dyDescent="0.3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4.25" customHeight="1" x14ac:dyDescent="0.3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4.25" customHeight="1" x14ac:dyDescent="0.3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4.25" customHeight="1" x14ac:dyDescent="0.3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4.25" customHeight="1" x14ac:dyDescent="0.3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4.25" customHeight="1" x14ac:dyDescent="0.3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4.25" customHeight="1" x14ac:dyDescent="0.3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4.25" customHeight="1" x14ac:dyDescent="0.3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4.25" customHeight="1" x14ac:dyDescent="0.3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4.25" customHeight="1" x14ac:dyDescent="0.3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4.25" customHeight="1" x14ac:dyDescent="0.3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4.25" customHeight="1" x14ac:dyDescent="0.3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4.25" customHeight="1" x14ac:dyDescent="0.3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4.25" customHeight="1" x14ac:dyDescent="0.3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4.25" customHeight="1" x14ac:dyDescent="0.3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4.25" customHeight="1" x14ac:dyDescent="0.3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4.25" customHeight="1" x14ac:dyDescent="0.3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4.25" customHeight="1" x14ac:dyDescent="0.3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4.25" customHeight="1" x14ac:dyDescent="0.3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4.25" customHeight="1" x14ac:dyDescent="0.3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4.25" customHeight="1" x14ac:dyDescent="0.3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4.25" customHeight="1" x14ac:dyDescent="0.3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4.25" customHeight="1" x14ac:dyDescent="0.3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4.25" customHeight="1" x14ac:dyDescent="0.3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4.25" customHeight="1" x14ac:dyDescent="0.3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4.25" customHeight="1" x14ac:dyDescent="0.3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4.25" customHeight="1" x14ac:dyDescent="0.3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4.25" customHeight="1" x14ac:dyDescent="0.3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4.25" customHeight="1" x14ac:dyDescent="0.3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4.25" customHeight="1" x14ac:dyDescent="0.3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4.25" customHeight="1" x14ac:dyDescent="0.3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4.25" customHeight="1" x14ac:dyDescent="0.3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4.25" customHeight="1" x14ac:dyDescent="0.3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4.25" customHeight="1" x14ac:dyDescent="0.3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4.25" customHeight="1" x14ac:dyDescent="0.3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4.25" customHeight="1" x14ac:dyDescent="0.3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4.25" customHeight="1" x14ac:dyDescent="0.3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4.25" customHeight="1" x14ac:dyDescent="0.3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4.25" customHeight="1" x14ac:dyDescent="0.3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</sheetData>
  <mergeCells count="13">
    <mergeCell ref="D5:K5"/>
    <mergeCell ref="A1:K1"/>
    <mergeCell ref="A2:K2"/>
    <mergeCell ref="D3:K3"/>
    <mergeCell ref="D4:K4"/>
    <mergeCell ref="A20:E20"/>
    <mergeCell ref="G20:I20"/>
    <mergeCell ref="A19:C19"/>
    <mergeCell ref="G19:I19"/>
    <mergeCell ref="A7:C7"/>
    <mergeCell ref="G7:I7"/>
    <mergeCell ref="B8:E8"/>
    <mergeCell ref="H8:K8"/>
  </mergeCells>
  <printOptions horizontalCentered="1"/>
  <pageMargins left="0.70866141732283472" right="0.70866141732283472" top="0.74803149606299213" bottom="0.74803149606299213" header="0" footer="0"/>
  <pageSetup paperSize="9" orientation="landscape"/>
  <headerFooter>
    <oddFooter>&amp;LC) Raccolta fondi&amp;R&amp;P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249977111117893"/>
    <pageSetUpPr fitToPage="1"/>
  </sheetPr>
  <dimension ref="A1:Z999"/>
  <sheetViews>
    <sheetView zoomScale="70" zoomScaleNormal="70" workbookViewId="0">
      <selection activeCell="D5" sqref="D5:K5"/>
    </sheetView>
  </sheetViews>
  <sheetFormatPr defaultColWidth="14.453125" defaultRowHeight="15" customHeight="1" x14ac:dyDescent="0.35"/>
  <cols>
    <col min="1" max="1" width="3.54296875" customWidth="1"/>
    <col min="2" max="2" width="3" customWidth="1"/>
    <col min="3" max="3" width="71" bestFit="1" customWidth="1"/>
    <col min="4" max="5" width="17.54296875" customWidth="1"/>
    <col min="6" max="6" width="2.54296875" customWidth="1"/>
    <col min="7" max="7" width="4.1796875" customWidth="1"/>
    <col min="8" max="8" width="3" customWidth="1"/>
    <col min="9" max="9" width="75.81640625" bestFit="1" customWidth="1"/>
    <col min="10" max="11" width="17.54296875" customWidth="1"/>
    <col min="12" max="26" width="8.54296875" customWidth="1"/>
  </cols>
  <sheetData>
    <row r="1" spans="1:26" ht="60.65" customHeight="1" x14ac:dyDescent="0.35">
      <c r="A1" s="348" t="s">
        <v>198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</row>
    <row r="2" spans="1:26" ht="58.75" customHeight="1" x14ac:dyDescent="0.35">
      <c r="A2" s="372" t="s">
        <v>382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</row>
    <row r="3" spans="1:26" ht="19.399999999999999" customHeight="1" x14ac:dyDescent="0.35">
      <c r="A3" s="219"/>
      <c r="B3" s="220"/>
      <c r="C3" s="221" t="s">
        <v>200</v>
      </c>
      <c r="D3" s="373" t="s">
        <v>493</v>
      </c>
      <c r="E3" s="342"/>
      <c r="F3" s="342"/>
      <c r="G3" s="342"/>
      <c r="H3" s="342"/>
      <c r="I3" s="342"/>
      <c r="J3" s="342"/>
      <c r="K3" s="343"/>
    </row>
    <row r="4" spans="1:26" ht="19.399999999999999" customHeight="1" x14ac:dyDescent="0.35">
      <c r="A4" s="222"/>
      <c r="B4" s="223"/>
      <c r="C4" s="224" t="s">
        <v>201</v>
      </c>
      <c r="D4" s="373" t="s">
        <v>494</v>
      </c>
      <c r="E4" s="342"/>
      <c r="F4" s="342"/>
      <c r="G4" s="342"/>
      <c r="H4" s="342"/>
      <c r="I4" s="342"/>
      <c r="J4" s="342"/>
      <c r="K4" s="343"/>
    </row>
    <row r="5" spans="1:26" ht="19.399999999999999" customHeight="1" x14ac:dyDescent="0.35">
      <c r="A5" s="225"/>
      <c r="B5" s="226"/>
      <c r="C5" s="227" t="s">
        <v>202</v>
      </c>
      <c r="D5" s="370">
        <v>96036700795</v>
      </c>
      <c r="E5" s="354"/>
      <c r="F5" s="354"/>
      <c r="G5" s="354"/>
      <c r="H5" s="354"/>
      <c r="I5" s="354"/>
      <c r="J5" s="354"/>
      <c r="K5" s="371"/>
    </row>
    <row r="6" spans="1:26" thickBot="1" x14ac:dyDescent="0.4">
      <c r="A6" s="233"/>
      <c r="B6" s="234"/>
      <c r="C6" s="235"/>
      <c r="D6" s="235"/>
      <c r="E6" s="235"/>
      <c r="F6" s="254"/>
      <c r="G6" s="235"/>
      <c r="H6" s="235"/>
      <c r="I6" s="235"/>
      <c r="J6" s="235"/>
      <c r="K6" s="235"/>
    </row>
    <row r="7" spans="1:26" ht="19" thickBot="1" x14ac:dyDescent="0.5">
      <c r="A7" s="374" t="s">
        <v>203</v>
      </c>
      <c r="B7" s="375"/>
      <c r="C7" s="376"/>
      <c r="D7" s="194">
        <v>2025</v>
      </c>
      <c r="E7" s="236">
        <v>2024</v>
      </c>
      <c r="F7" s="212"/>
      <c r="G7" s="375" t="s">
        <v>204</v>
      </c>
      <c r="H7" s="375"/>
      <c r="I7" s="376"/>
      <c r="J7" s="194">
        <v>2025</v>
      </c>
      <c r="K7" s="195">
        <v>2024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8.4" customHeight="1" x14ac:dyDescent="0.45">
      <c r="A8" s="237" t="s">
        <v>134</v>
      </c>
      <c r="B8" s="365" t="s">
        <v>383</v>
      </c>
      <c r="C8" s="365"/>
      <c r="D8" s="365"/>
      <c r="E8" s="365"/>
      <c r="F8" s="213"/>
      <c r="G8" s="239" t="s">
        <v>134</v>
      </c>
      <c r="H8" s="365" t="s">
        <v>384</v>
      </c>
      <c r="I8" s="365"/>
      <c r="J8" s="365"/>
      <c r="K8" s="366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s="74" customFormat="1" ht="19.399999999999999" customHeight="1" x14ac:dyDescent="0.35">
      <c r="A9" s="200"/>
      <c r="B9" s="87" t="s">
        <v>8</v>
      </c>
      <c r="C9" s="94" t="s">
        <v>385</v>
      </c>
      <c r="D9" s="93">
        <f t="shared" ref="D9:E9" si="0">SUM(D10:D16)</f>
        <v>0</v>
      </c>
      <c r="E9" s="208">
        <f t="shared" si="0"/>
        <v>0</v>
      </c>
      <c r="F9" s="215"/>
      <c r="G9" s="94"/>
      <c r="H9" s="87" t="s">
        <v>8</v>
      </c>
      <c r="I9" s="87" t="s">
        <v>386</v>
      </c>
      <c r="J9" s="93">
        <f t="shared" ref="J9:K9" si="1">+J10+J11</f>
        <v>0</v>
      </c>
      <c r="K9" s="199">
        <f t="shared" si="1"/>
        <v>0</v>
      </c>
    </row>
    <row r="10" spans="1:26" s="74" customFormat="1" ht="19.399999999999999" customHeight="1" x14ac:dyDescent="0.35">
      <c r="A10" s="197"/>
      <c r="B10" s="82"/>
      <c r="C10" s="262" t="s">
        <v>387</v>
      </c>
      <c r="D10" s="84"/>
      <c r="E10" s="207"/>
      <c r="F10" s="215"/>
      <c r="G10" s="211"/>
      <c r="H10" s="82"/>
      <c r="I10" s="92" t="s">
        <v>388</v>
      </c>
      <c r="J10" s="84"/>
      <c r="K10" s="198"/>
    </row>
    <row r="11" spans="1:26" s="74" customFormat="1" ht="19.399999999999999" customHeight="1" x14ac:dyDescent="0.35">
      <c r="A11" s="197"/>
      <c r="B11" s="82"/>
      <c r="C11" s="262" t="s">
        <v>389</v>
      </c>
      <c r="D11" s="84"/>
      <c r="E11" s="207"/>
      <c r="F11" s="215"/>
      <c r="G11" s="211"/>
      <c r="H11" s="82"/>
      <c r="I11" s="82"/>
      <c r="J11" s="84"/>
      <c r="K11" s="198"/>
    </row>
    <row r="12" spans="1:26" s="74" customFormat="1" ht="19.399999999999999" customHeight="1" x14ac:dyDescent="0.35">
      <c r="A12" s="197"/>
      <c r="B12" s="82"/>
      <c r="C12" s="262" t="s">
        <v>390</v>
      </c>
      <c r="D12" s="84"/>
      <c r="E12" s="207"/>
      <c r="F12" s="215"/>
      <c r="G12" s="94"/>
      <c r="H12" s="87" t="s">
        <v>14</v>
      </c>
      <c r="I12" s="87" t="s">
        <v>391</v>
      </c>
      <c r="J12" s="93">
        <f t="shared" ref="J12:K12" si="2">+J13+J14</f>
        <v>0</v>
      </c>
      <c r="K12" s="199">
        <f t="shared" si="2"/>
        <v>0</v>
      </c>
    </row>
    <row r="13" spans="1:26" s="74" customFormat="1" ht="19.399999999999999" customHeight="1" x14ac:dyDescent="0.35">
      <c r="A13" s="197"/>
      <c r="B13" s="82"/>
      <c r="C13" s="262" t="s">
        <v>392</v>
      </c>
      <c r="D13" s="84"/>
      <c r="E13" s="207"/>
      <c r="F13" s="215"/>
      <c r="G13" s="211"/>
      <c r="H13" s="82"/>
      <c r="I13" s="92" t="s">
        <v>393</v>
      </c>
      <c r="J13" s="84"/>
      <c r="K13" s="198"/>
    </row>
    <row r="14" spans="1:26" s="74" customFormat="1" ht="19.399999999999999" customHeight="1" x14ac:dyDescent="0.35">
      <c r="A14" s="197"/>
      <c r="B14" s="82"/>
      <c r="C14" s="262" t="s">
        <v>394</v>
      </c>
      <c r="D14" s="84"/>
      <c r="E14" s="207"/>
      <c r="F14" s="215"/>
      <c r="G14" s="211"/>
      <c r="H14" s="82"/>
      <c r="I14" s="82"/>
      <c r="J14" s="84"/>
      <c r="K14" s="198"/>
    </row>
    <row r="15" spans="1:26" s="74" customFormat="1" ht="19.399999999999999" customHeight="1" x14ac:dyDescent="0.35">
      <c r="A15" s="197"/>
      <c r="B15" s="82"/>
      <c r="C15" s="262" t="s">
        <v>395</v>
      </c>
      <c r="D15" s="84"/>
      <c r="E15" s="207"/>
      <c r="F15" s="215"/>
      <c r="G15" s="94"/>
      <c r="H15" s="87" t="s">
        <v>18</v>
      </c>
      <c r="I15" s="87" t="s">
        <v>396</v>
      </c>
      <c r="J15" s="93">
        <f t="shared" ref="J15:K15" si="3">+J16+J17</f>
        <v>0</v>
      </c>
      <c r="K15" s="199">
        <f t="shared" si="3"/>
        <v>0</v>
      </c>
    </row>
    <row r="16" spans="1:26" s="74" customFormat="1" ht="19.399999999999999" customHeight="1" x14ac:dyDescent="0.35">
      <c r="A16" s="197"/>
      <c r="B16" s="82"/>
      <c r="C16" s="211"/>
      <c r="D16" s="84"/>
      <c r="E16" s="207"/>
      <c r="F16" s="215"/>
      <c r="G16" s="211"/>
      <c r="H16" s="82"/>
      <c r="I16" s="92" t="s">
        <v>397</v>
      </c>
      <c r="J16" s="84"/>
      <c r="K16" s="198"/>
    </row>
    <row r="17" spans="1:11" s="74" customFormat="1" ht="19.399999999999999" customHeight="1" x14ac:dyDescent="0.35">
      <c r="A17" s="200"/>
      <c r="B17" s="87" t="s">
        <v>14</v>
      </c>
      <c r="C17" s="94" t="s">
        <v>398</v>
      </c>
      <c r="D17" s="93">
        <f t="shared" ref="D17:E17" si="4">SUM(D18:D21)</f>
        <v>0</v>
      </c>
      <c r="E17" s="208">
        <f t="shared" si="4"/>
        <v>0</v>
      </c>
      <c r="F17" s="215"/>
      <c r="G17" s="211"/>
      <c r="H17" s="82"/>
      <c r="I17" s="96"/>
      <c r="J17" s="84"/>
      <c r="K17" s="198"/>
    </row>
    <row r="18" spans="1:11" s="74" customFormat="1" ht="19.399999999999999" customHeight="1" x14ac:dyDescent="0.35">
      <c r="A18" s="197"/>
      <c r="B18" s="82"/>
      <c r="C18" s="262" t="s">
        <v>399</v>
      </c>
      <c r="D18" s="84"/>
      <c r="E18" s="207"/>
      <c r="F18" s="215"/>
      <c r="G18" s="94"/>
      <c r="H18" s="87" t="s">
        <v>22</v>
      </c>
      <c r="I18" s="87" t="s">
        <v>400</v>
      </c>
      <c r="J18" s="93">
        <v>0</v>
      </c>
      <c r="K18" s="199">
        <v>0</v>
      </c>
    </row>
    <row r="19" spans="1:11" s="74" customFormat="1" ht="19.399999999999999" customHeight="1" x14ac:dyDescent="0.35">
      <c r="A19" s="197"/>
      <c r="B19" s="82"/>
      <c r="C19" s="262" t="s">
        <v>401</v>
      </c>
      <c r="D19" s="84"/>
      <c r="E19" s="207"/>
      <c r="F19" s="215"/>
      <c r="G19" s="211"/>
      <c r="H19" s="82"/>
      <c r="I19" s="82"/>
      <c r="J19" s="84"/>
      <c r="K19" s="198"/>
    </row>
    <row r="20" spans="1:11" s="74" customFormat="1" ht="19.399999999999999" customHeight="1" x14ac:dyDescent="0.35">
      <c r="A20" s="197"/>
      <c r="B20" s="82"/>
      <c r="C20" s="262" t="s">
        <v>402</v>
      </c>
      <c r="D20" s="84"/>
      <c r="E20" s="207"/>
      <c r="F20" s="215"/>
      <c r="G20" s="94"/>
      <c r="H20" s="87" t="s">
        <v>26</v>
      </c>
      <c r="I20" s="87" t="s">
        <v>381</v>
      </c>
      <c r="J20" s="93">
        <v>0</v>
      </c>
      <c r="K20" s="199">
        <v>0</v>
      </c>
    </row>
    <row r="21" spans="1:11" s="74" customFormat="1" ht="19.399999999999999" customHeight="1" x14ac:dyDescent="0.35">
      <c r="A21" s="197"/>
      <c r="B21" s="82"/>
      <c r="C21" s="211"/>
      <c r="D21" s="84"/>
      <c r="E21" s="207"/>
      <c r="F21" s="215"/>
      <c r="G21" s="211"/>
      <c r="H21" s="82"/>
      <c r="I21" s="132"/>
      <c r="J21" s="84"/>
      <c r="K21" s="198"/>
    </row>
    <row r="22" spans="1:11" s="74" customFormat="1" ht="19.399999999999999" customHeight="1" x14ac:dyDescent="0.35">
      <c r="A22" s="200"/>
      <c r="B22" s="87" t="s">
        <v>18</v>
      </c>
      <c r="C22" s="94" t="s">
        <v>396</v>
      </c>
      <c r="D22" s="93">
        <v>0</v>
      </c>
      <c r="E22" s="208">
        <v>0</v>
      </c>
      <c r="F22" s="215"/>
      <c r="G22" s="211"/>
      <c r="H22" s="82"/>
      <c r="I22" s="82"/>
      <c r="J22" s="82"/>
      <c r="K22" s="257"/>
    </row>
    <row r="23" spans="1:11" s="74" customFormat="1" ht="19.399999999999999" customHeight="1" x14ac:dyDescent="0.35">
      <c r="A23" s="197"/>
      <c r="B23" s="82"/>
      <c r="C23" s="211"/>
      <c r="D23" s="84"/>
      <c r="E23" s="207"/>
      <c r="F23" s="215"/>
      <c r="G23" s="97"/>
      <c r="H23" s="97"/>
      <c r="I23" s="97"/>
      <c r="J23" s="97"/>
      <c r="K23" s="244"/>
    </row>
    <row r="24" spans="1:11" s="74" customFormat="1" ht="19.399999999999999" customHeight="1" x14ac:dyDescent="0.35">
      <c r="A24" s="197"/>
      <c r="B24" s="82"/>
      <c r="C24" s="211"/>
      <c r="D24" s="84"/>
      <c r="E24" s="207"/>
      <c r="F24" s="215"/>
      <c r="G24" s="100"/>
      <c r="H24" s="100"/>
      <c r="I24" s="100"/>
      <c r="J24" s="100"/>
      <c r="K24" s="245"/>
    </row>
    <row r="25" spans="1:11" s="74" customFormat="1" ht="19.399999999999999" customHeight="1" x14ac:dyDescent="0.35">
      <c r="A25" s="200"/>
      <c r="B25" s="87" t="s">
        <v>22</v>
      </c>
      <c r="C25" s="94" t="s">
        <v>400</v>
      </c>
      <c r="D25" s="93">
        <v>0</v>
      </c>
      <c r="E25" s="208">
        <v>0</v>
      </c>
      <c r="F25" s="215"/>
      <c r="G25" s="100"/>
      <c r="H25" s="100"/>
      <c r="I25" s="100"/>
      <c r="J25" s="100"/>
      <c r="K25" s="245"/>
    </row>
    <row r="26" spans="1:11" s="74" customFormat="1" ht="19.399999999999999" customHeight="1" x14ac:dyDescent="0.35">
      <c r="A26" s="197"/>
      <c r="B26" s="82"/>
      <c r="C26" s="211"/>
      <c r="D26" s="84"/>
      <c r="E26" s="207"/>
      <c r="F26" s="215"/>
      <c r="G26" s="100"/>
      <c r="H26" s="100"/>
      <c r="I26" s="100"/>
      <c r="J26" s="100"/>
      <c r="K26" s="245"/>
    </row>
    <row r="27" spans="1:11" s="74" customFormat="1" ht="19.399999999999999" customHeight="1" x14ac:dyDescent="0.35">
      <c r="A27" s="200"/>
      <c r="B27" s="87" t="s">
        <v>26</v>
      </c>
      <c r="C27" s="94" t="s">
        <v>324</v>
      </c>
      <c r="D27" s="93">
        <f t="shared" ref="D27:E27" si="5">+D28+D29</f>
        <v>0</v>
      </c>
      <c r="E27" s="208">
        <f t="shared" si="5"/>
        <v>0</v>
      </c>
      <c r="F27" s="215"/>
      <c r="G27" s="100"/>
      <c r="H27" s="100"/>
      <c r="I27" s="100"/>
      <c r="J27" s="100"/>
      <c r="K27" s="245"/>
    </row>
    <row r="28" spans="1:11" s="74" customFormat="1" ht="19.399999999999999" customHeight="1" x14ac:dyDescent="0.35">
      <c r="A28" s="197"/>
      <c r="B28" s="82"/>
      <c r="C28" s="262" t="s">
        <v>403</v>
      </c>
      <c r="D28" s="95"/>
      <c r="E28" s="207"/>
      <c r="F28" s="215"/>
      <c r="G28" s="100"/>
      <c r="H28" s="100"/>
      <c r="I28" s="100"/>
      <c r="J28" s="100"/>
      <c r="K28" s="245"/>
    </row>
    <row r="29" spans="1:11" s="74" customFormat="1" ht="19.399999999999999" customHeight="1" x14ac:dyDescent="0.35">
      <c r="A29" s="197"/>
      <c r="B29" s="82"/>
      <c r="C29" s="211"/>
      <c r="D29" s="84"/>
      <c r="E29" s="207"/>
      <c r="F29" s="215"/>
      <c r="G29" s="100"/>
      <c r="H29" s="100"/>
      <c r="I29" s="100"/>
      <c r="J29" s="100"/>
      <c r="K29" s="245"/>
    </row>
    <row r="30" spans="1:11" s="74" customFormat="1" ht="19.399999999999999" customHeight="1" x14ac:dyDescent="0.35">
      <c r="A30" s="200"/>
      <c r="B30" s="87" t="s">
        <v>30</v>
      </c>
      <c r="C30" s="94" t="s">
        <v>380</v>
      </c>
      <c r="D30" s="93">
        <v>0</v>
      </c>
      <c r="E30" s="208">
        <v>0</v>
      </c>
      <c r="F30" s="215"/>
      <c r="G30" s="100"/>
      <c r="H30" s="100"/>
      <c r="I30" s="100"/>
      <c r="J30" s="100"/>
      <c r="K30" s="245"/>
    </row>
    <row r="31" spans="1:11" s="74" customFormat="1" ht="19.399999999999999" customHeight="1" x14ac:dyDescent="0.35">
      <c r="A31" s="197"/>
      <c r="B31" s="82"/>
      <c r="C31" s="211"/>
      <c r="D31" s="84"/>
      <c r="E31" s="207"/>
      <c r="F31" s="215"/>
      <c r="G31" s="100"/>
      <c r="H31" s="100"/>
      <c r="I31" s="100"/>
      <c r="J31" s="100"/>
      <c r="K31" s="245"/>
    </row>
    <row r="32" spans="1:11" s="74" customFormat="1" ht="19.399999999999999" customHeight="1" x14ac:dyDescent="0.35">
      <c r="A32" s="197"/>
      <c r="B32" s="82"/>
      <c r="C32" s="211"/>
      <c r="D32" s="84"/>
      <c r="E32" s="207"/>
      <c r="F32" s="215"/>
      <c r="G32" s="105"/>
      <c r="H32" s="105"/>
      <c r="I32" s="105"/>
      <c r="J32" s="105"/>
      <c r="K32" s="246"/>
    </row>
    <row r="33" spans="1:11" s="74" customFormat="1" ht="33.65" customHeight="1" thickBot="1" x14ac:dyDescent="0.4">
      <c r="A33" s="367" t="s">
        <v>459</v>
      </c>
      <c r="B33" s="368"/>
      <c r="C33" s="369"/>
      <c r="D33" s="247">
        <f t="shared" ref="D33:E33" si="6">+D9+D17+D22+D25+D27+D30</f>
        <v>0</v>
      </c>
      <c r="E33" s="250">
        <f t="shared" si="6"/>
        <v>0</v>
      </c>
      <c r="F33" s="215"/>
      <c r="G33" s="368" t="s">
        <v>457</v>
      </c>
      <c r="H33" s="368"/>
      <c r="I33" s="369"/>
      <c r="J33" s="247">
        <f t="shared" ref="J33:K33" si="7">+J9+J12+J15+J18+J20</f>
        <v>0</v>
      </c>
      <c r="K33" s="248">
        <f t="shared" si="7"/>
        <v>0</v>
      </c>
    </row>
    <row r="34" spans="1:11" s="74" customFormat="1" ht="37.4" customHeight="1" thickBot="1" x14ac:dyDescent="0.4">
      <c r="A34" s="377"/>
      <c r="B34" s="378"/>
      <c r="C34" s="378"/>
      <c r="D34" s="378"/>
      <c r="E34" s="378"/>
      <c r="F34" s="217"/>
      <c r="G34" s="379" t="s">
        <v>458</v>
      </c>
      <c r="H34" s="379"/>
      <c r="I34" s="380"/>
      <c r="J34" s="265">
        <f t="shared" ref="J34:K34" si="8">+J33-D33</f>
        <v>0</v>
      </c>
      <c r="K34" s="266">
        <f t="shared" si="8"/>
        <v>0</v>
      </c>
    </row>
    <row r="35" spans="1:11" s="75" customFormat="1" ht="14.25" customHeight="1" x14ac:dyDescent="0.3"/>
    <row r="36" spans="1:11" s="75" customFormat="1" ht="14.25" customHeight="1" x14ac:dyDescent="0.3"/>
    <row r="37" spans="1:11" s="75" customFormat="1" ht="14.25" customHeight="1" x14ac:dyDescent="0.3"/>
    <row r="38" spans="1:11" s="75" customFormat="1" ht="14.25" customHeight="1" x14ac:dyDescent="0.3"/>
    <row r="39" spans="1:11" s="75" customFormat="1" ht="14.25" customHeight="1" x14ac:dyDescent="0.3"/>
    <row r="40" spans="1:11" s="75" customFormat="1" ht="14.25" customHeight="1" x14ac:dyDescent="0.3"/>
    <row r="41" spans="1:11" s="75" customFormat="1" ht="14.25" customHeight="1" x14ac:dyDescent="0.3"/>
    <row r="42" spans="1:11" s="75" customFormat="1" ht="14.25" customHeight="1" x14ac:dyDescent="0.3"/>
    <row r="43" spans="1:11" s="75" customFormat="1" ht="14.25" customHeight="1" x14ac:dyDescent="0.3"/>
    <row r="44" spans="1:11" s="75" customFormat="1" ht="14.25" customHeight="1" x14ac:dyDescent="0.3"/>
    <row r="45" spans="1:11" s="75" customFormat="1" ht="14.25" customHeight="1" x14ac:dyDescent="0.3"/>
    <row r="46" spans="1:11" ht="14.25" customHeight="1" x14ac:dyDescent="0.35"/>
    <row r="47" spans="1:11" ht="14.25" customHeight="1" x14ac:dyDescent="0.35"/>
    <row r="48" spans="1:11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mergeCells count="13">
    <mergeCell ref="A1:K1"/>
    <mergeCell ref="A2:K2"/>
    <mergeCell ref="D3:K3"/>
    <mergeCell ref="D4:K4"/>
    <mergeCell ref="D5:K5"/>
    <mergeCell ref="A7:C7"/>
    <mergeCell ref="G7:I7"/>
    <mergeCell ref="B8:E8"/>
    <mergeCell ref="H8:K8"/>
    <mergeCell ref="A34:E34"/>
    <mergeCell ref="G34:I34"/>
    <mergeCell ref="A33:C33"/>
    <mergeCell ref="G33:I33"/>
  </mergeCells>
  <printOptions horizontalCentered="1"/>
  <pageMargins left="0.70866141732283472" right="0.70866141732283472" top="0.74803149606299213" bottom="0.74803149606299213" header="0" footer="0"/>
  <pageSetup paperSize="9" orientation="landscape"/>
  <headerFooter>
    <oddFooter>&amp;LD) Finanziarie e Patrimoniali&amp;R&amp;P</oddFooter>
  </headerFooter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</sheetPr>
  <dimension ref="A1:Z996"/>
  <sheetViews>
    <sheetView zoomScale="70" zoomScaleNormal="70" workbookViewId="0">
      <selection activeCell="D5" sqref="D5:K5"/>
    </sheetView>
  </sheetViews>
  <sheetFormatPr defaultColWidth="14.453125" defaultRowHeight="15" customHeight="1" x14ac:dyDescent="0.3"/>
  <cols>
    <col min="1" max="1" width="3" style="75" customWidth="1"/>
    <col min="2" max="2" width="7.453125" style="75" bestFit="1" customWidth="1"/>
    <col min="3" max="3" width="86.81640625" style="75" bestFit="1" customWidth="1"/>
    <col min="4" max="4" width="23" style="75" customWidth="1"/>
    <col min="5" max="5" width="24.54296875" style="75" customWidth="1"/>
    <col min="6" max="6" width="2.54296875" style="75" customWidth="1"/>
    <col min="7" max="7" width="4.1796875" style="75" customWidth="1"/>
    <col min="8" max="8" width="3.1796875" style="75" customWidth="1"/>
    <col min="9" max="9" width="81.1796875" style="75" bestFit="1" customWidth="1"/>
    <col min="10" max="10" width="21.453125" style="75" customWidth="1"/>
    <col min="11" max="11" width="22" style="75" customWidth="1"/>
    <col min="12" max="26" width="9.1796875" style="75" customWidth="1"/>
    <col min="27" max="16384" width="14.453125" style="75"/>
  </cols>
  <sheetData>
    <row r="1" spans="1:26" ht="63" customHeight="1" x14ac:dyDescent="0.3">
      <c r="A1" s="348" t="s">
        <v>198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67.400000000000006" customHeight="1" x14ac:dyDescent="0.3">
      <c r="A2" s="372" t="s">
        <v>483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24" customHeight="1" x14ac:dyDescent="0.3">
      <c r="A3" s="219"/>
      <c r="B3" s="220"/>
      <c r="C3" s="221" t="s">
        <v>200</v>
      </c>
      <c r="D3" s="373" t="s">
        <v>493</v>
      </c>
      <c r="E3" s="342"/>
      <c r="F3" s="342"/>
      <c r="G3" s="342"/>
      <c r="H3" s="342"/>
      <c r="I3" s="342"/>
      <c r="J3" s="342"/>
      <c r="K3" s="343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24" customHeight="1" x14ac:dyDescent="0.3">
      <c r="A4" s="222"/>
      <c r="B4" s="223"/>
      <c r="C4" s="224" t="s">
        <v>201</v>
      </c>
      <c r="D4" s="373" t="s">
        <v>494</v>
      </c>
      <c r="E4" s="342"/>
      <c r="F4" s="342"/>
      <c r="G4" s="342"/>
      <c r="H4" s="342"/>
      <c r="I4" s="342"/>
      <c r="J4" s="342"/>
      <c r="K4" s="34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24" customHeight="1" x14ac:dyDescent="0.3">
      <c r="A5" s="225"/>
      <c r="B5" s="226"/>
      <c r="C5" s="227" t="s">
        <v>202</v>
      </c>
      <c r="D5" s="370">
        <v>96036700795</v>
      </c>
      <c r="E5" s="354"/>
      <c r="F5" s="354"/>
      <c r="G5" s="354"/>
      <c r="H5" s="354"/>
      <c r="I5" s="354"/>
      <c r="J5" s="354"/>
      <c r="K5" s="371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22.4" customHeight="1" thickBot="1" x14ac:dyDescent="0.35">
      <c r="A6" s="233"/>
      <c r="B6" s="234"/>
      <c r="C6" s="235"/>
      <c r="D6" s="235"/>
      <c r="E6" s="235"/>
      <c r="F6" s="254"/>
      <c r="G6" s="235"/>
      <c r="H6" s="235"/>
      <c r="I6" s="235"/>
      <c r="J6" s="235"/>
      <c r="K6" s="235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18.5" thickBot="1" x14ac:dyDescent="0.35">
      <c r="A7" s="374" t="s">
        <v>203</v>
      </c>
      <c r="B7" s="375"/>
      <c r="C7" s="376"/>
      <c r="D7" s="194">
        <v>2025</v>
      </c>
      <c r="E7" s="236">
        <v>2024</v>
      </c>
      <c r="F7" s="212"/>
      <c r="G7" s="375" t="s">
        <v>204</v>
      </c>
      <c r="H7" s="375"/>
      <c r="I7" s="376"/>
      <c r="J7" s="194">
        <v>2025</v>
      </c>
      <c r="K7" s="195">
        <v>2024</v>
      </c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</row>
    <row r="8" spans="1:26" ht="28.4" customHeight="1" x14ac:dyDescent="0.3">
      <c r="A8" s="237" t="s">
        <v>195</v>
      </c>
      <c r="B8" s="365" t="s">
        <v>484</v>
      </c>
      <c r="C8" s="365"/>
      <c r="D8" s="365"/>
      <c r="E8" s="365"/>
      <c r="F8" s="238"/>
      <c r="G8" s="239" t="s">
        <v>195</v>
      </c>
      <c r="H8" s="365" t="s">
        <v>404</v>
      </c>
      <c r="I8" s="365"/>
      <c r="J8" s="365"/>
      <c r="K8" s="366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ht="17.5" customHeight="1" x14ac:dyDescent="0.3">
      <c r="A9" s="87"/>
      <c r="B9" s="87" t="s">
        <v>8</v>
      </c>
      <c r="C9" s="94" t="s">
        <v>207</v>
      </c>
      <c r="D9" s="88">
        <f t="shared" ref="D9:E9" si="0">SUM(D10:D21)</f>
        <v>0</v>
      </c>
      <c r="E9" s="88">
        <f t="shared" si="0"/>
        <v>0</v>
      </c>
      <c r="F9" s="85"/>
      <c r="G9" s="94"/>
      <c r="H9" s="87" t="s">
        <v>8</v>
      </c>
      <c r="I9" s="87" t="s">
        <v>405</v>
      </c>
      <c r="J9" s="93">
        <v>0</v>
      </c>
      <c r="K9" s="93">
        <v>0</v>
      </c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ht="17.5" customHeight="1" x14ac:dyDescent="0.3">
      <c r="A10" s="82"/>
      <c r="B10" s="82"/>
      <c r="C10" s="258" t="s">
        <v>359</v>
      </c>
      <c r="D10" s="84"/>
      <c r="E10" s="84"/>
      <c r="F10" s="85"/>
      <c r="G10" s="86"/>
      <c r="H10" s="82"/>
      <c r="I10" s="82"/>
      <c r="J10" s="84"/>
      <c r="K10" s="8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ht="17.5" customHeight="1" x14ac:dyDescent="0.3">
      <c r="A11" s="82"/>
      <c r="B11" s="82"/>
      <c r="C11" s="258" t="s">
        <v>360</v>
      </c>
      <c r="D11" s="84"/>
      <c r="E11" s="84"/>
      <c r="F11" s="85"/>
      <c r="G11" s="94"/>
      <c r="H11" s="87" t="s">
        <v>14</v>
      </c>
      <c r="I11" s="87" t="s">
        <v>406</v>
      </c>
      <c r="J11" s="93">
        <f t="shared" ref="J11:K11" si="1">SUM(J12:J18)</f>
        <v>0</v>
      </c>
      <c r="K11" s="93">
        <f t="shared" si="1"/>
        <v>0</v>
      </c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17.5" customHeight="1" x14ac:dyDescent="0.3">
      <c r="A12" s="82"/>
      <c r="B12" s="82"/>
      <c r="C12" s="258" t="s">
        <v>361</v>
      </c>
      <c r="D12" s="84"/>
      <c r="E12" s="84"/>
      <c r="F12" s="85"/>
      <c r="G12" s="86"/>
      <c r="H12" s="82"/>
      <c r="I12" s="92" t="s">
        <v>407</v>
      </c>
      <c r="J12" s="84"/>
      <c r="K12" s="8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7.5" customHeight="1" x14ac:dyDescent="0.3">
      <c r="A13" s="82"/>
      <c r="B13" s="82"/>
      <c r="C13" s="258" t="s">
        <v>362</v>
      </c>
      <c r="D13" s="84"/>
      <c r="E13" s="84"/>
      <c r="F13" s="85"/>
      <c r="G13" s="86"/>
      <c r="H13" s="82"/>
      <c r="I13" s="92" t="s">
        <v>408</v>
      </c>
      <c r="J13" s="84"/>
      <c r="K13" s="8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7.5" customHeight="1" x14ac:dyDescent="0.3">
      <c r="A14" s="82"/>
      <c r="B14" s="82"/>
      <c r="C14" s="258" t="s">
        <v>363</v>
      </c>
      <c r="D14" s="84"/>
      <c r="E14" s="84"/>
      <c r="F14" s="85"/>
      <c r="G14" s="86"/>
      <c r="H14" s="82"/>
      <c r="I14" s="82"/>
      <c r="J14" s="84"/>
      <c r="K14" s="8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7.5" customHeight="1" x14ac:dyDescent="0.3">
      <c r="A15" s="82"/>
      <c r="B15" s="82"/>
      <c r="C15" s="258" t="s">
        <v>364</v>
      </c>
      <c r="D15" s="84"/>
      <c r="E15" s="84"/>
      <c r="F15" s="85"/>
      <c r="G15" s="86"/>
      <c r="H15" s="82"/>
      <c r="I15" s="82"/>
      <c r="J15" s="84"/>
      <c r="K15" s="8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7.5" customHeight="1" x14ac:dyDescent="0.3">
      <c r="A16" s="82"/>
      <c r="B16" s="82"/>
      <c r="C16" s="258" t="s">
        <v>365</v>
      </c>
      <c r="D16" s="84"/>
      <c r="E16" s="84"/>
      <c r="F16" s="85"/>
      <c r="G16" s="86"/>
      <c r="H16" s="82"/>
      <c r="I16" s="82"/>
      <c r="J16" s="84"/>
      <c r="K16" s="8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7.5" customHeight="1" x14ac:dyDescent="0.3">
      <c r="A17" s="82"/>
      <c r="B17" s="82"/>
      <c r="C17" s="258" t="s">
        <v>366</v>
      </c>
      <c r="D17" s="84"/>
      <c r="E17" s="84"/>
      <c r="F17" s="85"/>
      <c r="G17" s="86"/>
      <c r="H17" s="82"/>
      <c r="I17" s="82"/>
      <c r="J17" s="84"/>
      <c r="K17" s="8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17.5" customHeight="1" x14ac:dyDescent="0.3">
      <c r="A18" s="82"/>
      <c r="B18" s="82"/>
      <c r="C18" s="258" t="s">
        <v>368</v>
      </c>
      <c r="D18" s="84"/>
      <c r="E18" s="84"/>
      <c r="F18" s="85"/>
      <c r="G18" s="86"/>
      <c r="H18" s="82"/>
      <c r="I18" s="82"/>
      <c r="J18" s="84"/>
      <c r="K18" s="8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7.5" customHeight="1" x14ac:dyDescent="0.3">
      <c r="A19" s="82"/>
      <c r="B19" s="82"/>
      <c r="C19" s="258" t="s">
        <v>369</v>
      </c>
      <c r="D19" s="84"/>
      <c r="E19" s="84"/>
      <c r="F19" s="85"/>
      <c r="G19" s="259"/>
      <c r="H19" s="97"/>
      <c r="I19" s="97"/>
      <c r="J19" s="97"/>
      <c r="K19" s="99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7.5" customHeight="1" x14ac:dyDescent="0.3">
      <c r="A20" s="82"/>
      <c r="B20" s="82"/>
      <c r="C20" s="258" t="s">
        <v>370</v>
      </c>
      <c r="D20" s="84"/>
      <c r="E20" s="84"/>
      <c r="F20" s="85"/>
      <c r="G20" s="260"/>
      <c r="H20" s="100"/>
      <c r="I20" s="100"/>
      <c r="J20" s="100"/>
      <c r="K20" s="102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7.5" customHeight="1" x14ac:dyDescent="0.3">
      <c r="A21" s="82"/>
      <c r="B21" s="82"/>
      <c r="C21" s="86"/>
      <c r="D21" s="84"/>
      <c r="E21" s="84"/>
      <c r="F21" s="85"/>
      <c r="G21" s="260"/>
      <c r="H21" s="100"/>
      <c r="I21" s="100"/>
      <c r="J21" s="100"/>
      <c r="K21" s="102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7.5" customHeight="1" x14ac:dyDescent="0.3">
      <c r="A22" s="87"/>
      <c r="B22" s="87" t="s">
        <v>14</v>
      </c>
      <c r="C22" s="94" t="s">
        <v>225</v>
      </c>
      <c r="D22" s="93">
        <f t="shared" ref="D22:E22" si="2">SUM(D23:D70)</f>
        <v>0</v>
      </c>
      <c r="E22" s="93">
        <f t="shared" si="2"/>
        <v>0</v>
      </c>
      <c r="F22" s="85"/>
      <c r="G22" s="260"/>
      <c r="H22" s="100"/>
      <c r="I22" s="100"/>
      <c r="J22" s="100"/>
      <c r="K22" s="102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7.5" customHeight="1" x14ac:dyDescent="0.3">
      <c r="A23" s="82"/>
      <c r="B23" s="82"/>
      <c r="C23" s="258" t="s">
        <v>227</v>
      </c>
      <c r="D23" s="84"/>
      <c r="E23" s="84"/>
      <c r="F23" s="85"/>
      <c r="G23" s="260"/>
      <c r="H23" s="100"/>
      <c r="I23" s="100"/>
      <c r="J23" s="100"/>
      <c r="K23" s="102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7.5" customHeight="1" x14ac:dyDescent="0.3">
      <c r="A24" s="82"/>
      <c r="B24" s="82"/>
      <c r="C24" s="258" t="s">
        <v>228</v>
      </c>
      <c r="D24" s="84"/>
      <c r="E24" s="84"/>
      <c r="F24" s="85"/>
      <c r="G24" s="260"/>
      <c r="H24" s="100"/>
      <c r="I24" s="100"/>
      <c r="J24" s="100"/>
      <c r="K24" s="102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7.5" customHeight="1" x14ac:dyDescent="0.3">
      <c r="A25" s="82"/>
      <c r="B25" s="82"/>
      <c r="C25" s="258" t="s">
        <v>230</v>
      </c>
      <c r="D25" s="84"/>
      <c r="E25" s="84"/>
      <c r="F25" s="85"/>
      <c r="G25" s="260"/>
      <c r="H25" s="100"/>
      <c r="I25" s="100"/>
      <c r="J25" s="100"/>
      <c r="K25" s="102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7.5" customHeight="1" x14ac:dyDescent="0.3">
      <c r="A26" s="82"/>
      <c r="B26" s="82"/>
      <c r="C26" s="258" t="s">
        <v>232</v>
      </c>
      <c r="D26" s="84"/>
      <c r="E26" s="84"/>
      <c r="F26" s="85"/>
      <c r="G26" s="260"/>
      <c r="H26" s="100"/>
      <c r="I26" s="100"/>
      <c r="J26" s="100"/>
      <c r="K26" s="102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7.5" customHeight="1" x14ac:dyDescent="0.3">
      <c r="A27" s="82"/>
      <c r="B27" s="82"/>
      <c r="C27" s="258" t="s">
        <v>234</v>
      </c>
      <c r="D27" s="84"/>
      <c r="E27" s="84"/>
      <c r="F27" s="85"/>
      <c r="G27" s="260"/>
      <c r="H27" s="100"/>
      <c r="I27" s="100"/>
      <c r="J27" s="100"/>
      <c r="K27" s="102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7.5" customHeight="1" x14ac:dyDescent="0.3">
      <c r="A28" s="82"/>
      <c r="B28" s="82"/>
      <c r="C28" s="258" t="s">
        <v>236</v>
      </c>
      <c r="D28" s="84"/>
      <c r="E28" s="84"/>
      <c r="F28" s="85"/>
      <c r="G28" s="260"/>
      <c r="H28" s="100"/>
      <c r="I28" s="100"/>
      <c r="J28" s="100"/>
      <c r="K28" s="102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7.5" customHeight="1" x14ac:dyDescent="0.3">
      <c r="A29" s="82"/>
      <c r="B29" s="82"/>
      <c r="C29" s="258" t="s">
        <v>239</v>
      </c>
      <c r="D29" s="84"/>
      <c r="E29" s="84"/>
      <c r="F29" s="85"/>
      <c r="G29" s="260"/>
      <c r="H29" s="100"/>
      <c r="I29" s="100"/>
      <c r="J29" s="100"/>
      <c r="K29" s="102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7.5" customHeight="1" x14ac:dyDescent="0.3">
      <c r="A30" s="82"/>
      <c r="B30" s="82"/>
      <c r="C30" s="258" t="s">
        <v>241</v>
      </c>
      <c r="D30" s="84"/>
      <c r="E30" s="84"/>
      <c r="F30" s="85"/>
      <c r="G30" s="260"/>
      <c r="H30" s="100"/>
      <c r="I30" s="100"/>
      <c r="J30" s="100"/>
      <c r="K30" s="102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7.5" customHeight="1" x14ac:dyDescent="0.3">
      <c r="A31" s="82"/>
      <c r="B31" s="82"/>
      <c r="C31" s="258" t="s">
        <v>243</v>
      </c>
      <c r="D31" s="84"/>
      <c r="E31" s="84"/>
      <c r="F31" s="85"/>
      <c r="G31" s="260"/>
      <c r="H31" s="100"/>
      <c r="I31" s="100"/>
      <c r="J31" s="100"/>
      <c r="K31" s="102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7.5" customHeight="1" x14ac:dyDescent="0.3">
      <c r="A32" s="82"/>
      <c r="B32" s="82"/>
      <c r="C32" s="258" t="s">
        <v>245</v>
      </c>
      <c r="D32" s="84"/>
      <c r="E32" s="84"/>
      <c r="F32" s="85"/>
      <c r="G32" s="260"/>
      <c r="H32" s="100"/>
      <c r="I32" s="100"/>
      <c r="J32" s="100"/>
      <c r="K32" s="102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7.5" customHeight="1" x14ac:dyDescent="0.3">
      <c r="A33" s="82"/>
      <c r="B33" s="82"/>
      <c r="C33" s="258" t="s">
        <v>247</v>
      </c>
      <c r="D33" s="84"/>
      <c r="E33" s="84"/>
      <c r="F33" s="85"/>
      <c r="G33" s="260"/>
      <c r="H33" s="100"/>
      <c r="I33" s="100"/>
      <c r="J33" s="100"/>
      <c r="K33" s="102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7.5" customHeight="1" x14ac:dyDescent="0.3">
      <c r="A34" s="82"/>
      <c r="B34" s="82"/>
      <c r="C34" s="258" t="s">
        <v>249</v>
      </c>
      <c r="D34" s="84"/>
      <c r="E34" s="84"/>
      <c r="F34" s="85"/>
      <c r="G34" s="260"/>
      <c r="H34" s="100"/>
      <c r="I34" s="100"/>
      <c r="J34" s="100"/>
      <c r="K34" s="102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7.5" customHeight="1" x14ac:dyDescent="0.3">
      <c r="A35" s="82"/>
      <c r="B35" s="82"/>
      <c r="C35" s="258" t="s">
        <v>250</v>
      </c>
      <c r="D35" s="84"/>
      <c r="E35" s="84"/>
      <c r="F35" s="85"/>
      <c r="G35" s="260"/>
      <c r="H35" s="100"/>
      <c r="I35" s="100"/>
      <c r="J35" s="100"/>
      <c r="K35" s="102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7.5" customHeight="1" x14ac:dyDescent="0.3">
      <c r="A36" s="82"/>
      <c r="B36" s="82"/>
      <c r="C36" s="258" t="s">
        <v>251</v>
      </c>
      <c r="D36" s="84"/>
      <c r="E36" s="84"/>
      <c r="F36" s="85"/>
      <c r="G36" s="260"/>
      <c r="H36" s="100"/>
      <c r="I36" s="100"/>
      <c r="J36" s="100"/>
      <c r="K36" s="102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7.5" customHeight="1" x14ac:dyDescent="0.3">
      <c r="A37" s="82"/>
      <c r="B37" s="82"/>
      <c r="C37" s="258" t="s">
        <v>253</v>
      </c>
      <c r="D37" s="84"/>
      <c r="E37" s="84"/>
      <c r="F37" s="85"/>
      <c r="G37" s="260"/>
      <c r="H37" s="100"/>
      <c r="I37" s="100"/>
      <c r="J37" s="100"/>
      <c r="K37" s="102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7.5" customHeight="1" x14ac:dyDescent="0.3">
      <c r="A38" s="82"/>
      <c r="B38" s="82"/>
      <c r="C38" s="258" t="s">
        <v>254</v>
      </c>
      <c r="D38" s="84"/>
      <c r="E38" s="84"/>
      <c r="F38" s="85"/>
      <c r="G38" s="260"/>
      <c r="H38" s="100"/>
      <c r="I38" s="100"/>
      <c r="J38" s="100"/>
      <c r="K38" s="102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7.5" customHeight="1" x14ac:dyDescent="0.3">
      <c r="A39" s="82"/>
      <c r="B39" s="82"/>
      <c r="C39" s="258" t="s">
        <v>256</v>
      </c>
      <c r="D39" s="84"/>
      <c r="E39" s="84"/>
      <c r="F39" s="85"/>
      <c r="G39" s="260"/>
      <c r="H39" s="100"/>
      <c r="I39" s="100"/>
      <c r="J39" s="100"/>
      <c r="K39" s="102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7.5" customHeight="1" x14ac:dyDescent="0.3">
      <c r="A40" s="82"/>
      <c r="B40" s="82"/>
      <c r="C40" s="258" t="s">
        <v>258</v>
      </c>
      <c r="D40" s="84"/>
      <c r="E40" s="84"/>
      <c r="F40" s="85"/>
      <c r="G40" s="260"/>
      <c r="H40" s="100"/>
      <c r="I40" s="100"/>
      <c r="J40" s="100"/>
      <c r="K40" s="102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7.5" customHeight="1" x14ac:dyDescent="0.3">
      <c r="A41" s="82"/>
      <c r="B41" s="82"/>
      <c r="C41" s="258" t="s">
        <v>260</v>
      </c>
      <c r="D41" s="84"/>
      <c r="E41" s="84"/>
      <c r="F41" s="85"/>
      <c r="G41" s="260"/>
      <c r="H41" s="100"/>
      <c r="I41" s="100"/>
      <c r="J41" s="100"/>
      <c r="K41" s="102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7.5" customHeight="1" x14ac:dyDescent="0.3">
      <c r="A42" s="82"/>
      <c r="B42" s="82"/>
      <c r="C42" s="258" t="s">
        <v>262</v>
      </c>
      <c r="D42" s="84"/>
      <c r="E42" s="84"/>
      <c r="F42" s="85"/>
      <c r="G42" s="260"/>
      <c r="H42" s="100"/>
      <c r="I42" s="100"/>
      <c r="J42" s="100"/>
      <c r="K42" s="102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7.5" customHeight="1" x14ac:dyDescent="0.3">
      <c r="A43" s="82"/>
      <c r="B43" s="82"/>
      <c r="C43" s="258" t="s">
        <v>264</v>
      </c>
      <c r="D43" s="84"/>
      <c r="E43" s="84"/>
      <c r="F43" s="85"/>
      <c r="G43" s="260"/>
      <c r="H43" s="100"/>
      <c r="I43" s="100"/>
      <c r="J43" s="100"/>
      <c r="K43" s="102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7.5" customHeight="1" x14ac:dyDescent="0.3">
      <c r="A44" s="82"/>
      <c r="B44" s="82"/>
      <c r="C44" s="258" t="s">
        <v>266</v>
      </c>
      <c r="D44" s="84"/>
      <c r="E44" s="84"/>
      <c r="F44" s="85"/>
      <c r="G44" s="260"/>
      <c r="H44" s="100"/>
      <c r="I44" s="100"/>
      <c r="J44" s="100"/>
      <c r="K44" s="102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7.5" customHeight="1" x14ac:dyDescent="0.3">
      <c r="A45" s="82"/>
      <c r="B45" s="82"/>
      <c r="C45" s="258" t="s">
        <v>268</v>
      </c>
      <c r="D45" s="84"/>
      <c r="E45" s="84"/>
      <c r="F45" s="85"/>
      <c r="G45" s="260"/>
      <c r="H45" s="100"/>
      <c r="I45" s="100"/>
      <c r="J45" s="100"/>
      <c r="K45" s="102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7.5" customHeight="1" x14ac:dyDescent="0.3">
      <c r="A46" s="82"/>
      <c r="B46" s="82"/>
      <c r="C46" s="258" t="s">
        <v>269</v>
      </c>
      <c r="D46" s="84"/>
      <c r="E46" s="84"/>
      <c r="F46" s="85"/>
      <c r="G46" s="260"/>
      <c r="H46" s="100"/>
      <c r="I46" s="100"/>
      <c r="J46" s="100"/>
      <c r="K46" s="102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7.5" customHeight="1" x14ac:dyDescent="0.3">
      <c r="A47" s="82"/>
      <c r="B47" s="82"/>
      <c r="C47" s="258" t="s">
        <v>271</v>
      </c>
      <c r="D47" s="84"/>
      <c r="E47" s="84"/>
      <c r="F47" s="85"/>
      <c r="G47" s="260"/>
      <c r="H47" s="100"/>
      <c r="I47" s="100"/>
      <c r="J47" s="100"/>
      <c r="K47" s="102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7.5" customHeight="1" x14ac:dyDescent="0.3">
      <c r="A48" s="82"/>
      <c r="B48" s="82"/>
      <c r="C48" s="258" t="s">
        <v>273</v>
      </c>
      <c r="D48" s="84"/>
      <c r="E48" s="84"/>
      <c r="F48" s="85"/>
      <c r="G48" s="260"/>
      <c r="H48" s="100"/>
      <c r="I48" s="100"/>
      <c r="J48" s="100"/>
      <c r="K48" s="102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7.5" customHeight="1" x14ac:dyDescent="0.3">
      <c r="A49" s="82"/>
      <c r="B49" s="82"/>
      <c r="C49" s="258" t="s">
        <v>275</v>
      </c>
      <c r="D49" s="95"/>
      <c r="E49" s="84"/>
      <c r="F49" s="85"/>
      <c r="G49" s="260"/>
      <c r="H49" s="100"/>
      <c r="I49" s="100"/>
      <c r="J49" s="100"/>
      <c r="K49" s="102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7.5" customHeight="1" x14ac:dyDescent="0.3">
      <c r="A50" s="82"/>
      <c r="B50" s="82"/>
      <c r="C50" s="258" t="s">
        <v>277</v>
      </c>
      <c r="D50" s="84"/>
      <c r="E50" s="84"/>
      <c r="F50" s="85"/>
      <c r="G50" s="260"/>
      <c r="H50" s="100"/>
      <c r="I50" s="100"/>
      <c r="J50" s="100"/>
      <c r="K50" s="102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7.5" customHeight="1" x14ac:dyDescent="0.3">
      <c r="A51" s="82"/>
      <c r="B51" s="82"/>
      <c r="C51" s="258" t="s">
        <v>279</v>
      </c>
      <c r="D51" s="84"/>
      <c r="E51" s="84"/>
      <c r="F51" s="85"/>
      <c r="G51" s="260"/>
      <c r="H51" s="100"/>
      <c r="I51" s="100"/>
      <c r="J51" s="100"/>
      <c r="K51" s="102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7.5" customHeight="1" x14ac:dyDescent="0.3">
      <c r="A52" s="82"/>
      <c r="B52" s="82"/>
      <c r="C52" s="258" t="s">
        <v>281</v>
      </c>
      <c r="D52" s="84"/>
      <c r="E52" s="84"/>
      <c r="F52" s="85"/>
      <c r="G52" s="260"/>
      <c r="H52" s="100"/>
      <c r="I52" s="100"/>
      <c r="J52" s="100"/>
      <c r="K52" s="102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7.5" customHeight="1" x14ac:dyDescent="0.3">
      <c r="A53" s="82"/>
      <c r="B53" s="82"/>
      <c r="C53" s="258" t="s">
        <v>283</v>
      </c>
      <c r="D53" s="84"/>
      <c r="E53" s="84"/>
      <c r="F53" s="85"/>
      <c r="G53" s="260"/>
      <c r="H53" s="100"/>
      <c r="I53" s="100"/>
      <c r="J53" s="100"/>
      <c r="K53" s="102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7.5" customHeight="1" x14ac:dyDescent="0.3">
      <c r="A54" s="82"/>
      <c r="B54" s="82"/>
      <c r="C54" s="258" t="s">
        <v>285</v>
      </c>
      <c r="D54" s="84"/>
      <c r="E54" s="84"/>
      <c r="F54" s="85"/>
      <c r="G54" s="260"/>
      <c r="H54" s="100"/>
      <c r="I54" s="100"/>
      <c r="J54" s="100"/>
      <c r="K54" s="102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7.5" customHeight="1" x14ac:dyDescent="0.3">
      <c r="A55" s="82"/>
      <c r="B55" s="82"/>
      <c r="C55" s="258" t="s">
        <v>287</v>
      </c>
      <c r="D55" s="84"/>
      <c r="E55" s="84"/>
      <c r="F55" s="85"/>
      <c r="G55" s="260"/>
      <c r="H55" s="100"/>
      <c r="I55" s="100"/>
      <c r="J55" s="100"/>
      <c r="K55" s="102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7.5" customHeight="1" x14ac:dyDescent="0.3">
      <c r="A56" s="82"/>
      <c r="B56" s="82"/>
      <c r="C56" s="258" t="s">
        <v>288</v>
      </c>
      <c r="D56" s="84"/>
      <c r="E56" s="84"/>
      <c r="F56" s="85"/>
      <c r="G56" s="260"/>
      <c r="H56" s="100"/>
      <c r="I56" s="100"/>
      <c r="J56" s="100"/>
      <c r="K56" s="102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7.5" customHeight="1" x14ac:dyDescent="0.3">
      <c r="A57" s="82"/>
      <c r="B57" s="82"/>
      <c r="C57" s="258" t="s">
        <v>290</v>
      </c>
      <c r="D57" s="84"/>
      <c r="E57" s="84"/>
      <c r="F57" s="85"/>
      <c r="G57" s="260"/>
      <c r="H57" s="100"/>
      <c r="I57" s="100"/>
      <c r="J57" s="100"/>
      <c r="K57" s="102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7.5" customHeight="1" x14ac:dyDescent="0.3">
      <c r="A58" s="82"/>
      <c r="B58" s="82"/>
      <c r="C58" s="258" t="s">
        <v>292</v>
      </c>
      <c r="D58" s="84"/>
      <c r="E58" s="84"/>
      <c r="F58" s="85"/>
      <c r="G58" s="260"/>
      <c r="H58" s="100"/>
      <c r="I58" s="100"/>
      <c r="J58" s="100"/>
      <c r="K58" s="102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7.5" customHeight="1" x14ac:dyDescent="0.3">
      <c r="A59" s="82"/>
      <c r="B59" s="82"/>
      <c r="C59" s="258" t="s">
        <v>294</v>
      </c>
      <c r="D59" s="84"/>
      <c r="E59" s="84"/>
      <c r="F59" s="85"/>
      <c r="G59" s="260"/>
      <c r="H59" s="100"/>
      <c r="I59" s="100"/>
      <c r="J59" s="100"/>
      <c r="K59" s="102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7.5" customHeight="1" x14ac:dyDescent="0.3">
      <c r="A60" s="82"/>
      <c r="B60" s="82"/>
      <c r="C60" s="258" t="s">
        <v>296</v>
      </c>
      <c r="D60" s="84"/>
      <c r="E60" s="84"/>
      <c r="F60" s="85"/>
      <c r="G60" s="260"/>
      <c r="H60" s="100"/>
      <c r="I60" s="100"/>
      <c r="J60" s="100"/>
      <c r="K60" s="102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7.5" customHeight="1" x14ac:dyDescent="0.3">
      <c r="A61" s="82"/>
      <c r="B61" s="82"/>
      <c r="C61" s="258" t="s">
        <v>298</v>
      </c>
      <c r="D61" s="84"/>
      <c r="E61" s="84"/>
      <c r="F61" s="85"/>
      <c r="G61" s="260"/>
      <c r="H61" s="100"/>
      <c r="I61" s="100"/>
      <c r="J61" s="100"/>
      <c r="K61" s="102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7.5" customHeight="1" x14ac:dyDescent="0.3">
      <c r="A62" s="82"/>
      <c r="B62" s="82"/>
      <c r="C62" s="258" t="s">
        <v>299</v>
      </c>
      <c r="D62" s="84"/>
      <c r="E62" s="84"/>
      <c r="F62" s="85"/>
      <c r="G62" s="260"/>
      <c r="H62" s="100"/>
      <c r="I62" s="100"/>
      <c r="J62" s="100"/>
      <c r="K62" s="102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7.5" customHeight="1" x14ac:dyDescent="0.3">
      <c r="A63" s="82"/>
      <c r="B63" s="82"/>
      <c r="C63" s="258" t="s">
        <v>300</v>
      </c>
      <c r="D63" s="84"/>
      <c r="E63" s="84"/>
      <c r="F63" s="85"/>
      <c r="G63" s="260"/>
      <c r="H63" s="100"/>
      <c r="I63" s="100"/>
      <c r="J63" s="100"/>
      <c r="K63" s="102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7.5" customHeight="1" x14ac:dyDescent="0.3">
      <c r="A64" s="82"/>
      <c r="B64" s="82"/>
      <c r="C64" s="258" t="s">
        <v>301</v>
      </c>
      <c r="D64" s="84"/>
      <c r="E64" s="84"/>
      <c r="F64" s="85"/>
      <c r="G64" s="260"/>
      <c r="H64" s="100"/>
      <c r="I64" s="100"/>
      <c r="J64" s="100"/>
      <c r="K64" s="102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7.5" customHeight="1" x14ac:dyDescent="0.3">
      <c r="A65" s="82"/>
      <c r="B65" s="82"/>
      <c r="C65" s="258" t="s">
        <v>302</v>
      </c>
      <c r="D65" s="84"/>
      <c r="E65" s="84"/>
      <c r="F65" s="85"/>
      <c r="G65" s="260"/>
      <c r="H65" s="100"/>
      <c r="I65" s="100"/>
      <c r="J65" s="100"/>
      <c r="K65" s="102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7.5" customHeight="1" x14ac:dyDescent="0.3">
      <c r="A66" s="82"/>
      <c r="B66" s="82"/>
      <c r="C66" s="258" t="s">
        <v>303</v>
      </c>
      <c r="D66" s="84"/>
      <c r="E66" s="84"/>
      <c r="F66" s="85"/>
      <c r="G66" s="260"/>
      <c r="H66" s="100"/>
      <c r="I66" s="100"/>
      <c r="J66" s="100"/>
      <c r="K66" s="102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7.5" customHeight="1" x14ac:dyDescent="0.3">
      <c r="A67" s="82"/>
      <c r="B67" s="82"/>
      <c r="C67" s="258" t="s">
        <v>304</v>
      </c>
      <c r="D67" s="84"/>
      <c r="E67" s="84"/>
      <c r="F67" s="85"/>
      <c r="G67" s="260"/>
      <c r="H67" s="100"/>
      <c r="I67" s="100"/>
      <c r="J67" s="100"/>
      <c r="K67" s="102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7.5" customHeight="1" x14ac:dyDescent="0.3">
      <c r="A68" s="82"/>
      <c r="B68" s="82"/>
      <c r="C68" s="258" t="s">
        <v>305</v>
      </c>
      <c r="D68" s="84"/>
      <c r="E68" s="84"/>
      <c r="F68" s="85"/>
      <c r="G68" s="260"/>
      <c r="H68" s="100"/>
      <c r="I68" s="100"/>
      <c r="J68" s="100"/>
      <c r="K68" s="102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7.5" customHeight="1" x14ac:dyDescent="0.3">
      <c r="A69" s="82"/>
      <c r="B69" s="82"/>
      <c r="C69" s="258" t="s">
        <v>306</v>
      </c>
      <c r="D69" s="84"/>
      <c r="E69" s="84"/>
      <c r="F69" s="85"/>
      <c r="G69" s="260"/>
      <c r="H69" s="100"/>
      <c r="I69" s="100"/>
      <c r="J69" s="100"/>
      <c r="K69" s="102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7.5" customHeight="1" x14ac:dyDescent="0.3">
      <c r="A70" s="82"/>
      <c r="B70" s="82"/>
      <c r="C70" s="86"/>
      <c r="D70" s="84"/>
      <c r="E70" s="84"/>
      <c r="F70" s="85"/>
      <c r="G70" s="260"/>
      <c r="H70" s="100"/>
      <c r="I70" s="100"/>
      <c r="J70" s="100"/>
      <c r="K70" s="102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7.5" customHeight="1" x14ac:dyDescent="0.3">
      <c r="A71" s="87"/>
      <c r="B71" s="87" t="s">
        <v>18</v>
      </c>
      <c r="C71" s="94" t="s">
        <v>308</v>
      </c>
      <c r="D71" s="93">
        <f t="shared" ref="D71:E71" si="3">SUM(D72:D78)</f>
        <v>0</v>
      </c>
      <c r="E71" s="93">
        <f t="shared" si="3"/>
        <v>0</v>
      </c>
      <c r="F71" s="85"/>
      <c r="G71" s="260"/>
      <c r="H71" s="100"/>
      <c r="I71" s="100"/>
      <c r="J71" s="100"/>
      <c r="K71" s="102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7.5" customHeight="1" x14ac:dyDescent="0.3">
      <c r="A72" s="82"/>
      <c r="B72" s="82"/>
      <c r="C72" s="258" t="s">
        <v>309</v>
      </c>
      <c r="D72" s="84"/>
      <c r="E72" s="84"/>
      <c r="F72" s="85"/>
      <c r="G72" s="260"/>
      <c r="H72" s="100"/>
      <c r="I72" s="100"/>
      <c r="J72" s="100"/>
      <c r="K72" s="102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7.5" customHeight="1" x14ac:dyDescent="0.3">
      <c r="A73" s="82"/>
      <c r="B73" s="82"/>
      <c r="C73" s="258" t="s">
        <v>310</v>
      </c>
      <c r="D73" s="84"/>
      <c r="E73" s="84"/>
      <c r="F73" s="85"/>
      <c r="G73" s="260"/>
      <c r="H73" s="100"/>
      <c r="I73" s="100"/>
      <c r="J73" s="100"/>
      <c r="K73" s="102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7.5" customHeight="1" x14ac:dyDescent="0.3">
      <c r="A74" s="82"/>
      <c r="B74" s="82"/>
      <c r="C74" s="258" t="s">
        <v>311</v>
      </c>
      <c r="D74" s="84"/>
      <c r="E74" s="84"/>
      <c r="F74" s="85"/>
      <c r="G74" s="260"/>
      <c r="H74" s="100"/>
      <c r="I74" s="100"/>
      <c r="J74" s="100"/>
      <c r="K74" s="102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7.5" customHeight="1" x14ac:dyDescent="0.3">
      <c r="A75" s="82"/>
      <c r="B75" s="82"/>
      <c r="C75" s="264" t="s">
        <v>312</v>
      </c>
      <c r="D75" s="84"/>
      <c r="E75" s="84"/>
      <c r="F75" s="85"/>
      <c r="G75" s="260"/>
      <c r="H75" s="100"/>
      <c r="I75" s="100"/>
      <c r="J75" s="100"/>
      <c r="K75" s="102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7.5" customHeight="1" x14ac:dyDescent="0.3">
      <c r="A76" s="82"/>
      <c r="B76" s="82"/>
      <c r="C76" s="258" t="s">
        <v>313</v>
      </c>
      <c r="D76" s="84"/>
      <c r="E76" s="84"/>
      <c r="F76" s="85"/>
      <c r="G76" s="260"/>
      <c r="H76" s="100"/>
      <c r="I76" s="100"/>
      <c r="J76" s="100"/>
      <c r="K76" s="102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7.5" customHeight="1" x14ac:dyDescent="0.3">
      <c r="A77" s="82"/>
      <c r="B77" s="82"/>
      <c r="C77" s="258" t="s">
        <v>314</v>
      </c>
      <c r="D77" s="84"/>
      <c r="E77" s="84"/>
      <c r="F77" s="85"/>
      <c r="G77" s="260"/>
      <c r="H77" s="100"/>
      <c r="I77" s="100"/>
      <c r="J77" s="100"/>
      <c r="K77" s="102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7.5" customHeight="1" x14ac:dyDescent="0.3">
      <c r="A78" s="82"/>
      <c r="B78" s="82"/>
      <c r="C78" s="86"/>
      <c r="D78" s="84"/>
      <c r="E78" s="84"/>
      <c r="F78" s="85"/>
      <c r="G78" s="260"/>
      <c r="H78" s="100"/>
      <c r="I78" s="100"/>
      <c r="J78" s="100"/>
      <c r="K78" s="102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7.5" customHeight="1" x14ac:dyDescent="0.3">
      <c r="A79" s="87"/>
      <c r="B79" s="87" t="s">
        <v>22</v>
      </c>
      <c r="C79" s="94" t="s">
        <v>315</v>
      </c>
      <c r="D79" s="93">
        <f t="shared" ref="D79:E79" si="4">SUM(D80:D85)</f>
        <v>0</v>
      </c>
      <c r="E79" s="93">
        <f t="shared" si="4"/>
        <v>0</v>
      </c>
      <c r="F79" s="85"/>
      <c r="G79" s="260"/>
      <c r="H79" s="100"/>
      <c r="I79" s="100"/>
      <c r="J79" s="100"/>
      <c r="K79" s="102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7.5" customHeight="1" x14ac:dyDescent="0.3">
      <c r="A80" s="82"/>
      <c r="B80" s="82"/>
      <c r="C80" s="258" t="s">
        <v>316</v>
      </c>
      <c r="D80" s="84"/>
      <c r="E80" s="84"/>
      <c r="F80" s="85"/>
      <c r="G80" s="260"/>
      <c r="H80" s="100"/>
      <c r="I80" s="100"/>
      <c r="J80" s="100"/>
      <c r="K80" s="102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7.5" customHeight="1" x14ac:dyDescent="0.3">
      <c r="A81" s="82"/>
      <c r="B81" s="82"/>
      <c r="C81" s="258" t="s">
        <v>317</v>
      </c>
      <c r="D81" s="84"/>
      <c r="E81" s="84"/>
      <c r="F81" s="85"/>
      <c r="G81" s="260"/>
      <c r="H81" s="100"/>
      <c r="I81" s="100"/>
      <c r="J81" s="100"/>
      <c r="K81" s="102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7.5" customHeight="1" x14ac:dyDescent="0.3">
      <c r="A82" s="82"/>
      <c r="B82" s="82"/>
      <c r="C82" s="258" t="s">
        <v>318</v>
      </c>
      <c r="D82" s="84"/>
      <c r="E82" s="84"/>
      <c r="F82" s="85"/>
      <c r="G82" s="260"/>
      <c r="H82" s="100"/>
      <c r="I82" s="100"/>
      <c r="J82" s="100"/>
      <c r="K82" s="102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7.5" customHeight="1" x14ac:dyDescent="0.3">
      <c r="A83" s="82"/>
      <c r="B83" s="82"/>
      <c r="C83" s="258" t="s">
        <v>319</v>
      </c>
      <c r="D83" s="95"/>
      <c r="E83" s="84"/>
      <c r="F83" s="85"/>
      <c r="G83" s="260"/>
      <c r="H83" s="100"/>
      <c r="I83" s="100"/>
      <c r="J83" s="100"/>
      <c r="K83" s="102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7.5" customHeight="1" x14ac:dyDescent="0.3">
      <c r="A84" s="82"/>
      <c r="B84" s="82"/>
      <c r="C84" s="258" t="s">
        <v>320</v>
      </c>
      <c r="D84" s="84"/>
      <c r="E84" s="84"/>
      <c r="F84" s="85"/>
      <c r="G84" s="260"/>
      <c r="H84" s="100"/>
      <c r="I84" s="100"/>
      <c r="J84" s="100"/>
      <c r="K84" s="102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7.5" customHeight="1" x14ac:dyDescent="0.3">
      <c r="A85" s="82"/>
      <c r="B85" s="82"/>
      <c r="C85" s="86"/>
      <c r="D85" s="84"/>
      <c r="E85" s="84"/>
      <c r="F85" s="85"/>
      <c r="G85" s="260"/>
      <c r="H85" s="100"/>
      <c r="I85" s="100"/>
      <c r="J85" s="100"/>
      <c r="K85" s="102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7.5" customHeight="1" x14ac:dyDescent="0.3">
      <c r="A86" s="87"/>
      <c r="B86" s="87" t="s">
        <v>26</v>
      </c>
      <c r="C86" s="94" t="s">
        <v>321</v>
      </c>
      <c r="D86" s="93">
        <f t="shared" ref="D86:E86" si="5">SUM(D87:D90)</f>
        <v>0</v>
      </c>
      <c r="E86" s="93">
        <f t="shared" si="5"/>
        <v>0</v>
      </c>
      <c r="F86" s="85"/>
      <c r="G86" s="260"/>
      <c r="H86" s="100"/>
      <c r="I86" s="100"/>
      <c r="J86" s="100"/>
      <c r="K86" s="102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7.5" customHeight="1" x14ac:dyDescent="0.3">
      <c r="A87" s="82"/>
      <c r="B87" s="82"/>
      <c r="C87" s="258" t="s">
        <v>322</v>
      </c>
      <c r="D87" s="84"/>
      <c r="E87" s="84"/>
      <c r="F87" s="85"/>
      <c r="G87" s="260"/>
      <c r="H87" s="100"/>
      <c r="I87" s="100"/>
      <c r="J87" s="100"/>
      <c r="K87" s="102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7.5" customHeight="1" x14ac:dyDescent="0.3">
      <c r="A88" s="82"/>
      <c r="B88" s="82"/>
      <c r="C88" s="258" t="s">
        <v>323</v>
      </c>
      <c r="D88" s="84"/>
      <c r="E88" s="84"/>
      <c r="F88" s="85"/>
      <c r="G88" s="260"/>
      <c r="H88" s="100"/>
      <c r="I88" s="100"/>
      <c r="J88" s="100"/>
      <c r="K88" s="102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7.5" customHeight="1" x14ac:dyDescent="0.3">
      <c r="A89" s="196"/>
      <c r="B89" s="87" t="s">
        <v>489</v>
      </c>
      <c r="C89" s="87" t="s">
        <v>490</v>
      </c>
      <c r="D89" s="93">
        <v>0</v>
      </c>
      <c r="E89" s="93">
        <v>0</v>
      </c>
      <c r="F89" s="241"/>
      <c r="G89" s="292"/>
      <c r="H89" s="100"/>
      <c r="I89" s="100"/>
      <c r="J89" s="100"/>
      <c r="K89" s="102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7.5" customHeight="1" x14ac:dyDescent="0.3">
      <c r="A90" s="82"/>
      <c r="B90" s="82"/>
      <c r="C90" s="86"/>
      <c r="D90" s="84"/>
      <c r="E90" s="84"/>
      <c r="F90" s="85"/>
      <c r="G90" s="260"/>
      <c r="H90" s="100"/>
      <c r="I90" s="100"/>
      <c r="J90" s="100"/>
      <c r="K90" s="102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7.5" customHeight="1" x14ac:dyDescent="0.3">
      <c r="A91" s="87"/>
      <c r="B91" s="87" t="s">
        <v>30</v>
      </c>
      <c r="C91" s="94" t="s">
        <v>324</v>
      </c>
      <c r="D91" s="93">
        <f t="shared" ref="D91:E91" si="6">+D94+D93+D92</f>
        <v>0</v>
      </c>
      <c r="E91" s="93">
        <f t="shared" si="6"/>
        <v>0</v>
      </c>
      <c r="F91" s="85"/>
      <c r="G91" s="260"/>
      <c r="H91" s="100"/>
      <c r="I91" s="100"/>
      <c r="J91" s="100"/>
      <c r="K91" s="102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7.5" customHeight="1" x14ac:dyDescent="0.3">
      <c r="A92" s="82"/>
      <c r="B92" s="82"/>
      <c r="C92" s="258" t="s">
        <v>325</v>
      </c>
      <c r="D92" s="84"/>
      <c r="E92" s="84"/>
      <c r="F92" s="85"/>
      <c r="G92" s="260"/>
      <c r="H92" s="100"/>
      <c r="I92" s="100"/>
      <c r="J92" s="100"/>
      <c r="K92" s="102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7.5" customHeight="1" x14ac:dyDescent="0.3">
      <c r="A93" s="82"/>
      <c r="B93" s="82"/>
      <c r="C93" s="258" t="s">
        <v>326</v>
      </c>
      <c r="D93" s="84"/>
      <c r="E93" s="84"/>
      <c r="F93" s="85"/>
      <c r="G93" s="260"/>
      <c r="H93" s="100"/>
      <c r="I93" s="100"/>
      <c r="J93" s="100"/>
      <c r="K93" s="102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7.5" customHeight="1" x14ac:dyDescent="0.3">
      <c r="A94" s="82"/>
      <c r="B94" s="82"/>
      <c r="C94" s="86"/>
      <c r="D94" s="84"/>
      <c r="E94" s="84"/>
      <c r="F94" s="85"/>
      <c r="G94" s="260"/>
      <c r="H94" s="100"/>
      <c r="I94" s="100"/>
      <c r="J94" s="100"/>
      <c r="K94" s="102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7.5" customHeight="1" x14ac:dyDescent="0.3">
      <c r="A95" s="87"/>
      <c r="B95" s="87" t="s">
        <v>33</v>
      </c>
      <c r="C95" s="94" t="s">
        <v>327</v>
      </c>
      <c r="D95" s="93">
        <f t="shared" ref="D95:E95" si="7">SUM(D96:D120)</f>
        <v>0</v>
      </c>
      <c r="E95" s="93">
        <f t="shared" si="7"/>
        <v>0</v>
      </c>
      <c r="F95" s="85"/>
      <c r="G95" s="260"/>
      <c r="H95" s="100"/>
      <c r="I95" s="100"/>
      <c r="J95" s="100"/>
      <c r="K95" s="102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7.5" customHeight="1" x14ac:dyDescent="0.3">
      <c r="A96" s="82"/>
      <c r="B96" s="82"/>
      <c r="C96" s="258" t="s">
        <v>328</v>
      </c>
      <c r="D96" s="84"/>
      <c r="E96" s="84"/>
      <c r="F96" s="85"/>
      <c r="G96" s="260"/>
      <c r="H96" s="100"/>
      <c r="I96" s="100"/>
      <c r="J96" s="100"/>
      <c r="K96" s="102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7.5" customHeight="1" x14ac:dyDescent="0.3">
      <c r="A97" s="82"/>
      <c r="B97" s="82"/>
      <c r="C97" s="258" t="s">
        <v>329</v>
      </c>
      <c r="D97" s="84"/>
      <c r="E97" s="84"/>
      <c r="F97" s="85"/>
      <c r="G97" s="260"/>
      <c r="H97" s="100"/>
      <c r="I97" s="100"/>
      <c r="J97" s="100"/>
      <c r="K97" s="102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7.5" customHeight="1" x14ac:dyDescent="0.3">
      <c r="A98" s="82"/>
      <c r="B98" s="82"/>
      <c r="C98" s="258" t="s">
        <v>330</v>
      </c>
      <c r="D98" s="84"/>
      <c r="E98" s="84"/>
      <c r="F98" s="85"/>
      <c r="G98" s="260"/>
      <c r="H98" s="100"/>
      <c r="I98" s="100"/>
      <c r="J98" s="100"/>
      <c r="K98" s="102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7.5" customHeight="1" x14ac:dyDescent="0.3">
      <c r="A99" s="82"/>
      <c r="B99" s="82"/>
      <c r="C99" s="258" t="s">
        <v>331</v>
      </c>
      <c r="D99" s="84"/>
      <c r="E99" s="84"/>
      <c r="F99" s="85"/>
      <c r="G99" s="260"/>
      <c r="H99" s="100"/>
      <c r="I99" s="100"/>
      <c r="J99" s="100"/>
      <c r="K99" s="102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7.5" customHeight="1" x14ac:dyDescent="0.3">
      <c r="A100" s="82"/>
      <c r="B100" s="82"/>
      <c r="C100" s="258" t="s">
        <v>332</v>
      </c>
      <c r="D100" s="84"/>
      <c r="E100" s="84"/>
      <c r="F100" s="85"/>
      <c r="G100" s="260"/>
      <c r="H100" s="100"/>
      <c r="I100" s="100"/>
      <c r="J100" s="100"/>
      <c r="K100" s="102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7.5" customHeight="1" x14ac:dyDescent="0.3">
      <c r="A101" s="82"/>
      <c r="B101" s="82"/>
      <c r="C101" s="258" t="s">
        <v>333</v>
      </c>
      <c r="D101" s="84"/>
      <c r="E101" s="84"/>
      <c r="F101" s="85"/>
      <c r="G101" s="260"/>
      <c r="H101" s="100"/>
      <c r="I101" s="100"/>
      <c r="J101" s="100"/>
      <c r="K101" s="102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7.5" customHeight="1" x14ac:dyDescent="0.3">
      <c r="A102" s="82"/>
      <c r="B102" s="82"/>
      <c r="C102" s="258" t="s">
        <v>334</v>
      </c>
      <c r="D102" s="84"/>
      <c r="E102" s="84"/>
      <c r="F102" s="85"/>
      <c r="G102" s="260"/>
      <c r="H102" s="100"/>
      <c r="I102" s="100"/>
      <c r="J102" s="100"/>
      <c r="K102" s="102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7.5" customHeight="1" x14ac:dyDescent="0.3">
      <c r="A103" s="82"/>
      <c r="B103" s="82"/>
      <c r="C103" s="258" t="s">
        <v>335</v>
      </c>
      <c r="D103" s="84"/>
      <c r="E103" s="84"/>
      <c r="F103" s="85"/>
      <c r="G103" s="260"/>
      <c r="H103" s="100"/>
      <c r="I103" s="100"/>
      <c r="J103" s="100"/>
      <c r="K103" s="102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7.5" customHeight="1" x14ac:dyDescent="0.3">
      <c r="A104" s="82"/>
      <c r="B104" s="82"/>
      <c r="C104" s="258" t="s">
        <v>336</v>
      </c>
      <c r="D104" s="84"/>
      <c r="E104" s="84"/>
      <c r="F104" s="85"/>
      <c r="G104" s="260"/>
      <c r="H104" s="100"/>
      <c r="I104" s="100"/>
      <c r="J104" s="100"/>
      <c r="K104" s="102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7.5" customHeight="1" x14ac:dyDescent="0.3">
      <c r="A105" s="82"/>
      <c r="B105" s="82"/>
      <c r="C105" s="258" t="s">
        <v>337</v>
      </c>
      <c r="D105" s="84"/>
      <c r="E105" s="84"/>
      <c r="F105" s="85"/>
      <c r="G105" s="260"/>
      <c r="H105" s="100"/>
      <c r="I105" s="100"/>
      <c r="J105" s="100"/>
      <c r="K105" s="102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7.5" customHeight="1" x14ac:dyDescent="0.3">
      <c r="A106" s="82"/>
      <c r="B106" s="82"/>
      <c r="C106" s="258" t="s">
        <v>338</v>
      </c>
      <c r="D106" s="84"/>
      <c r="E106" s="84"/>
      <c r="F106" s="85"/>
      <c r="G106" s="260"/>
      <c r="H106" s="100"/>
      <c r="I106" s="100"/>
      <c r="J106" s="100"/>
      <c r="K106" s="102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7.5" customHeight="1" x14ac:dyDescent="0.3">
      <c r="A107" s="82"/>
      <c r="B107" s="82"/>
      <c r="C107" s="258" t="s">
        <v>339</v>
      </c>
      <c r="D107" s="84"/>
      <c r="E107" s="84"/>
      <c r="F107" s="85"/>
      <c r="G107" s="260"/>
      <c r="H107" s="100"/>
      <c r="I107" s="100"/>
      <c r="J107" s="100"/>
      <c r="K107" s="102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7.5" customHeight="1" x14ac:dyDescent="0.3">
      <c r="A108" s="82"/>
      <c r="B108" s="82"/>
      <c r="C108" s="258" t="s">
        <v>340</v>
      </c>
      <c r="D108" s="84"/>
      <c r="E108" s="84"/>
      <c r="F108" s="85"/>
      <c r="G108" s="260"/>
      <c r="H108" s="100"/>
      <c r="I108" s="100"/>
      <c r="J108" s="100"/>
      <c r="K108" s="102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7.5" customHeight="1" x14ac:dyDescent="0.3">
      <c r="A109" s="82"/>
      <c r="B109" s="82"/>
      <c r="C109" s="258" t="s">
        <v>341</v>
      </c>
      <c r="D109" s="84"/>
      <c r="E109" s="84"/>
      <c r="F109" s="85"/>
      <c r="G109" s="260"/>
      <c r="H109" s="100"/>
      <c r="I109" s="100"/>
      <c r="J109" s="100"/>
      <c r="K109" s="102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7.5" customHeight="1" x14ac:dyDescent="0.3">
      <c r="A110" s="82"/>
      <c r="B110" s="82"/>
      <c r="C110" s="258" t="s">
        <v>342</v>
      </c>
      <c r="D110" s="84"/>
      <c r="E110" s="84"/>
      <c r="F110" s="85"/>
      <c r="G110" s="260"/>
      <c r="H110" s="100"/>
      <c r="I110" s="100"/>
      <c r="J110" s="100"/>
      <c r="K110" s="102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7.5" customHeight="1" x14ac:dyDescent="0.3">
      <c r="A111" s="82"/>
      <c r="B111" s="82"/>
      <c r="C111" s="258" t="s">
        <v>343</v>
      </c>
      <c r="D111" s="84"/>
      <c r="E111" s="84"/>
      <c r="F111" s="85"/>
      <c r="G111" s="260"/>
      <c r="H111" s="100"/>
      <c r="I111" s="100"/>
      <c r="J111" s="100"/>
      <c r="K111" s="102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7.5" customHeight="1" x14ac:dyDescent="0.3">
      <c r="A112" s="82"/>
      <c r="B112" s="82"/>
      <c r="C112" s="258" t="s">
        <v>344</v>
      </c>
      <c r="D112" s="84"/>
      <c r="E112" s="84"/>
      <c r="F112" s="85"/>
      <c r="G112" s="260"/>
      <c r="H112" s="100"/>
      <c r="I112" s="100"/>
      <c r="J112" s="100"/>
      <c r="K112" s="102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7.5" customHeight="1" x14ac:dyDescent="0.3">
      <c r="A113" s="82"/>
      <c r="B113" s="82"/>
      <c r="C113" s="258" t="s">
        <v>345</v>
      </c>
      <c r="D113" s="84"/>
      <c r="E113" s="84"/>
      <c r="F113" s="85"/>
      <c r="G113" s="260"/>
      <c r="H113" s="100"/>
      <c r="I113" s="100"/>
      <c r="J113" s="100"/>
      <c r="K113" s="102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7.5" customHeight="1" x14ac:dyDescent="0.3">
      <c r="A114" s="82"/>
      <c r="B114" s="82"/>
      <c r="C114" s="258" t="s">
        <v>346</v>
      </c>
      <c r="D114" s="84"/>
      <c r="E114" s="84"/>
      <c r="F114" s="85"/>
      <c r="G114" s="260"/>
      <c r="H114" s="100"/>
      <c r="I114" s="100"/>
      <c r="J114" s="100"/>
      <c r="K114" s="102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7.5" customHeight="1" x14ac:dyDescent="0.3">
      <c r="A115" s="82"/>
      <c r="B115" s="82"/>
      <c r="C115" s="258" t="s">
        <v>347</v>
      </c>
      <c r="D115" s="84"/>
      <c r="E115" s="84"/>
      <c r="F115" s="85"/>
      <c r="G115" s="260"/>
      <c r="H115" s="100"/>
      <c r="I115" s="100"/>
      <c r="J115" s="100"/>
      <c r="K115" s="102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7.5" customHeight="1" x14ac:dyDescent="0.3">
      <c r="A116" s="82"/>
      <c r="B116" s="82"/>
      <c r="C116" s="258" t="s">
        <v>348</v>
      </c>
      <c r="D116" s="84"/>
      <c r="E116" s="84"/>
      <c r="F116" s="85"/>
      <c r="G116" s="260"/>
      <c r="H116" s="100"/>
      <c r="I116" s="100"/>
      <c r="J116" s="100"/>
      <c r="K116" s="102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7.5" customHeight="1" x14ac:dyDescent="0.3">
      <c r="A117" s="82"/>
      <c r="B117" s="82"/>
      <c r="C117" s="258" t="s">
        <v>349</v>
      </c>
      <c r="D117" s="84"/>
      <c r="E117" s="84"/>
      <c r="F117" s="85"/>
      <c r="G117" s="260"/>
      <c r="H117" s="100"/>
      <c r="I117" s="100"/>
      <c r="J117" s="100"/>
      <c r="K117" s="102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7.5" customHeight="1" x14ac:dyDescent="0.3">
      <c r="A118" s="196"/>
      <c r="B118" s="87" t="s">
        <v>99</v>
      </c>
      <c r="C118" s="87" t="s">
        <v>491</v>
      </c>
      <c r="D118" s="93">
        <v>0</v>
      </c>
      <c r="E118" s="93">
        <v>0</v>
      </c>
      <c r="F118" s="85"/>
      <c r="G118" s="260"/>
      <c r="H118" s="100"/>
      <c r="I118" s="100"/>
      <c r="J118" s="100"/>
      <c r="K118" s="102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7.5" customHeight="1" x14ac:dyDescent="0.3">
      <c r="A119" s="82"/>
      <c r="B119" s="82"/>
      <c r="C119" s="211"/>
      <c r="D119" s="84"/>
      <c r="E119" s="84"/>
      <c r="F119" s="241"/>
      <c r="G119" s="292"/>
      <c r="H119" s="100"/>
      <c r="I119" s="100"/>
      <c r="J119" s="100"/>
      <c r="K119" s="102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7.5" customHeight="1" x14ac:dyDescent="0.3">
      <c r="A120" s="196"/>
      <c r="B120" s="87" t="s">
        <v>100</v>
      </c>
      <c r="C120" s="87" t="s">
        <v>492</v>
      </c>
      <c r="D120" s="93">
        <v>0</v>
      </c>
      <c r="E120" s="93">
        <v>0</v>
      </c>
      <c r="F120" s="85"/>
      <c r="G120" s="261"/>
      <c r="H120" s="105"/>
      <c r="I120" s="105"/>
      <c r="J120" s="105"/>
      <c r="K120" s="106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36" customHeight="1" x14ac:dyDescent="0.3">
      <c r="A121" s="381" t="s">
        <v>409</v>
      </c>
      <c r="B121" s="382"/>
      <c r="C121" s="383"/>
      <c r="D121" s="230">
        <f>+D9+D22+D71+D79+D86+D91+D95+D120+D118+D89</f>
        <v>0</v>
      </c>
      <c r="E121" s="230">
        <f>+E9+E22+E71+E79+E86+E91+E95+E120+E118+E89</f>
        <v>0</v>
      </c>
      <c r="F121" s="85"/>
      <c r="G121" s="381" t="s">
        <v>460</v>
      </c>
      <c r="H121" s="382"/>
      <c r="I121" s="383"/>
      <c r="J121" s="230">
        <f t="shared" ref="J121:K121" si="8">+J9+J11</f>
        <v>0</v>
      </c>
      <c r="K121" s="230">
        <f t="shared" si="8"/>
        <v>0</v>
      </c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33.65" customHeight="1" thickBot="1" x14ac:dyDescent="0.35">
      <c r="A122" s="377"/>
      <c r="B122" s="378"/>
      <c r="C122" s="378"/>
      <c r="D122" s="378"/>
      <c r="E122" s="378"/>
      <c r="F122" s="217"/>
      <c r="G122" s="379" t="s">
        <v>485</v>
      </c>
      <c r="H122" s="379"/>
      <c r="I122" s="380"/>
      <c r="J122" s="265">
        <f t="shared" ref="J122:K122" si="9">+J121-D121</f>
        <v>0</v>
      </c>
      <c r="K122" s="266">
        <f t="shared" si="9"/>
        <v>0</v>
      </c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spans="1:26" ht="14.25" customHeight="1" x14ac:dyDescent="0.3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spans="1:26" ht="14.25" customHeight="1" x14ac:dyDescent="0.3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spans="1:26" ht="14.25" customHeight="1" x14ac:dyDescent="0.3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spans="1:26" ht="14.25" customHeight="1" x14ac:dyDescent="0.3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4.25" customHeight="1" x14ac:dyDescent="0.3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4.25" customHeight="1" x14ac:dyDescent="0.3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4.25" customHeight="1" x14ac:dyDescent="0.3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4.25" customHeight="1" x14ac:dyDescent="0.3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4.25" customHeight="1" x14ac:dyDescent="0.3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4.25" customHeight="1" x14ac:dyDescent="0.3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4.2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4.25" customHeight="1" x14ac:dyDescent="0.3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4.25" customHeight="1" x14ac:dyDescent="0.3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4.25" customHeight="1" x14ac:dyDescent="0.3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4.25" customHeight="1" x14ac:dyDescent="0.3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4.25" customHeight="1" x14ac:dyDescent="0.3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4.25" customHeight="1" x14ac:dyDescent="0.3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4.25" customHeight="1" x14ac:dyDescent="0.3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4.25" customHeight="1" x14ac:dyDescent="0.3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4.25" customHeight="1" x14ac:dyDescent="0.3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4.25" customHeight="1" x14ac:dyDescent="0.3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4.25" customHeight="1" x14ac:dyDescent="0.3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4.25" customHeight="1" x14ac:dyDescent="0.3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4.25" customHeight="1" x14ac:dyDescent="0.3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4.25" customHeight="1" x14ac:dyDescent="0.3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4.25" customHeight="1" x14ac:dyDescent="0.3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4.25" customHeight="1" x14ac:dyDescent="0.3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4.25" customHeight="1" x14ac:dyDescent="0.3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4.25" customHeight="1" x14ac:dyDescent="0.3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4.25" customHeight="1" x14ac:dyDescent="0.3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4.25" customHeight="1" x14ac:dyDescent="0.3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4.25" customHeight="1" x14ac:dyDescent="0.3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4.25" customHeight="1" x14ac:dyDescent="0.3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4.25" customHeight="1" x14ac:dyDescent="0.3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4.2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4.25" customHeight="1" x14ac:dyDescent="0.3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4.25" customHeight="1" x14ac:dyDescent="0.3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4.25" customHeight="1" x14ac:dyDescent="0.3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4.25" customHeight="1" x14ac:dyDescent="0.3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4.25" customHeight="1" x14ac:dyDescent="0.3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4.25" customHeight="1" x14ac:dyDescent="0.3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4.25" customHeight="1" x14ac:dyDescent="0.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4.25" customHeight="1" x14ac:dyDescent="0.3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4.25" customHeight="1" x14ac:dyDescent="0.3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4.2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4.25" customHeight="1" x14ac:dyDescent="0.3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4.25" customHeight="1" x14ac:dyDescent="0.3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4.25" customHeight="1" x14ac:dyDescent="0.3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4.25" customHeight="1" x14ac:dyDescent="0.3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4.25" customHeight="1" x14ac:dyDescent="0.3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4.25" customHeight="1" x14ac:dyDescent="0.3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4.25" customHeight="1" x14ac:dyDescent="0.3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4.25" customHeight="1" x14ac:dyDescent="0.3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4.25" customHeight="1" x14ac:dyDescent="0.3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4.2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4.25" customHeight="1" x14ac:dyDescent="0.3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4.25" customHeight="1" x14ac:dyDescent="0.3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4.25" customHeight="1" x14ac:dyDescent="0.3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4.25" customHeight="1" x14ac:dyDescent="0.3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4.25" customHeight="1" x14ac:dyDescent="0.3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4.25" customHeight="1" x14ac:dyDescent="0.3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4.25" customHeight="1" x14ac:dyDescent="0.3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4.25" customHeight="1" x14ac:dyDescent="0.3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4.25" customHeight="1" x14ac:dyDescent="0.3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4.25" customHeight="1" x14ac:dyDescent="0.3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4.25" customHeight="1" x14ac:dyDescent="0.3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4.25" customHeight="1" x14ac:dyDescent="0.3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4.25" customHeight="1" x14ac:dyDescent="0.3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4.25" customHeight="1" x14ac:dyDescent="0.3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4.25" customHeight="1" x14ac:dyDescent="0.3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4.25" customHeight="1" x14ac:dyDescent="0.3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4.25" customHeight="1" x14ac:dyDescent="0.3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4.25" customHeight="1" x14ac:dyDescent="0.3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4.25" customHeight="1" x14ac:dyDescent="0.3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4.25" customHeight="1" x14ac:dyDescent="0.3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4.25" customHeight="1" x14ac:dyDescent="0.3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4.25" customHeight="1" x14ac:dyDescent="0.3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4.25" customHeight="1" x14ac:dyDescent="0.3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4.2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4.25" customHeight="1" x14ac:dyDescent="0.3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4.25" customHeight="1" x14ac:dyDescent="0.3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4.25" customHeight="1" x14ac:dyDescent="0.3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4.25" customHeight="1" x14ac:dyDescent="0.3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4.25" customHeight="1" x14ac:dyDescent="0.3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4.25" customHeight="1" x14ac:dyDescent="0.3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4.25" customHeight="1" x14ac:dyDescent="0.3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4.25" customHeight="1" x14ac:dyDescent="0.3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4.25" customHeight="1" x14ac:dyDescent="0.3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4.2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4.25" customHeight="1" x14ac:dyDescent="0.3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4.25" customHeight="1" x14ac:dyDescent="0.3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4.25" customHeight="1" x14ac:dyDescent="0.3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4.25" customHeight="1" x14ac:dyDescent="0.3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4.25" customHeight="1" x14ac:dyDescent="0.3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4.25" customHeight="1" x14ac:dyDescent="0.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4.25" customHeight="1" x14ac:dyDescent="0.3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4.25" customHeight="1" x14ac:dyDescent="0.3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4.25" customHeight="1" x14ac:dyDescent="0.3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4.2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4.25" customHeight="1" x14ac:dyDescent="0.3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4.25" customHeight="1" x14ac:dyDescent="0.3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4.25" customHeight="1" x14ac:dyDescent="0.3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4.25" customHeight="1" x14ac:dyDescent="0.3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4.25" customHeight="1" x14ac:dyDescent="0.3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4.25" customHeight="1" x14ac:dyDescent="0.3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4.25" customHeight="1" x14ac:dyDescent="0.3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4.25" customHeight="1" x14ac:dyDescent="0.3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4.25" customHeight="1" x14ac:dyDescent="0.3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4.25" customHeight="1" x14ac:dyDescent="0.3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4.25" customHeight="1" x14ac:dyDescent="0.3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4.25" customHeight="1" x14ac:dyDescent="0.3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4.25" customHeight="1" x14ac:dyDescent="0.3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4.25" customHeight="1" x14ac:dyDescent="0.3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4.25" customHeight="1" x14ac:dyDescent="0.3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4.25" customHeight="1" x14ac:dyDescent="0.3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4.25" customHeight="1" x14ac:dyDescent="0.3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4.25" customHeight="1" x14ac:dyDescent="0.3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4.25" customHeight="1" x14ac:dyDescent="0.3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4.25" customHeight="1" x14ac:dyDescent="0.3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4.25" customHeight="1" x14ac:dyDescent="0.3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4.25" customHeight="1" x14ac:dyDescent="0.3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4.25" customHeight="1" x14ac:dyDescent="0.3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4.2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4.25" customHeight="1" x14ac:dyDescent="0.3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4.25" customHeight="1" x14ac:dyDescent="0.3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4.25" customHeight="1" x14ac:dyDescent="0.3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4.25" customHeight="1" x14ac:dyDescent="0.3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4.25" customHeight="1" x14ac:dyDescent="0.3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4.25" customHeight="1" x14ac:dyDescent="0.3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4.25" customHeight="1" x14ac:dyDescent="0.3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4.25" customHeight="1" x14ac:dyDescent="0.3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4.25" customHeight="1" x14ac:dyDescent="0.3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4.2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4.25" customHeight="1" x14ac:dyDescent="0.3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4.25" customHeight="1" x14ac:dyDescent="0.3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4.25" customHeight="1" x14ac:dyDescent="0.3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4.25" customHeight="1" x14ac:dyDescent="0.3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4.25" customHeight="1" x14ac:dyDescent="0.3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4.25" customHeight="1" x14ac:dyDescent="0.3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4.25" customHeight="1" x14ac:dyDescent="0.3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4.25" customHeight="1" x14ac:dyDescent="0.3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4.25" customHeight="1" x14ac:dyDescent="0.3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4.2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4.25" customHeight="1" x14ac:dyDescent="0.3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4.25" customHeight="1" x14ac:dyDescent="0.3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4.25" customHeight="1" x14ac:dyDescent="0.3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4.25" customHeight="1" x14ac:dyDescent="0.3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4.25" customHeight="1" x14ac:dyDescent="0.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4.25" customHeight="1" x14ac:dyDescent="0.3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4.25" customHeight="1" x14ac:dyDescent="0.3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4.25" customHeight="1" x14ac:dyDescent="0.3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4.25" customHeight="1" x14ac:dyDescent="0.3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4.25" customHeight="1" x14ac:dyDescent="0.3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4.25" customHeight="1" x14ac:dyDescent="0.3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4.25" customHeight="1" x14ac:dyDescent="0.3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4.25" customHeight="1" x14ac:dyDescent="0.3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4.25" customHeight="1" x14ac:dyDescent="0.3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4.25" customHeight="1" x14ac:dyDescent="0.3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4.25" customHeight="1" x14ac:dyDescent="0.3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4.25" customHeight="1" x14ac:dyDescent="0.3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4.25" customHeight="1" x14ac:dyDescent="0.3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4.25" customHeight="1" x14ac:dyDescent="0.3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4.25" customHeight="1" x14ac:dyDescent="0.3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4.25" customHeight="1" x14ac:dyDescent="0.3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4.25" customHeight="1" x14ac:dyDescent="0.3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4.25" customHeight="1" x14ac:dyDescent="0.3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4.25" customHeight="1" x14ac:dyDescent="0.3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4.25" customHeight="1" x14ac:dyDescent="0.3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4.25" customHeight="1" x14ac:dyDescent="0.3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4.25" customHeight="1" x14ac:dyDescent="0.3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4.25" customHeight="1" x14ac:dyDescent="0.3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4.25" customHeight="1" x14ac:dyDescent="0.3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4.25" customHeight="1" x14ac:dyDescent="0.3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4.25" customHeight="1" x14ac:dyDescent="0.3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4.25" customHeight="1" x14ac:dyDescent="0.3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4.25" customHeight="1" x14ac:dyDescent="0.3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4.25" customHeight="1" x14ac:dyDescent="0.3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4.25" customHeight="1" x14ac:dyDescent="0.3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4.25" customHeight="1" x14ac:dyDescent="0.3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4.25" customHeight="1" x14ac:dyDescent="0.3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4.25" customHeight="1" x14ac:dyDescent="0.3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4.25" customHeight="1" x14ac:dyDescent="0.3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4.25" customHeight="1" x14ac:dyDescent="0.3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4.25" customHeight="1" x14ac:dyDescent="0.3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4.25" customHeight="1" x14ac:dyDescent="0.3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4.25" customHeight="1" x14ac:dyDescent="0.3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4.25" customHeight="1" x14ac:dyDescent="0.3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4.25" customHeight="1" x14ac:dyDescent="0.3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4.25" customHeight="1" x14ac:dyDescent="0.3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4.25" customHeight="1" x14ac:dyDescent="0.3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4.25" customHeight="1" x14ac:dyDescent="0.3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4.25" customHeight="1" x14ac:dyDescent="0.3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4.25" customHeight="1" x14ac:dyDescent="0.3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4.25" customHeight="1" x14ac:dyDescent="0.3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4.25" customHeight="1" x14ac:dyDescent="0.3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4.25" customHeight="1" x14ac:dyDescent="0.3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4.25" customHeight="1" x14ac:dyDescent="0.3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4.25" customHeight="1" x14ac:dyDescent="0.3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4.25" customHeight="1" x14ac:dyDescent="0.3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4.25" customHeight="1" x14ac:dyDescent="0.3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4.25" customHeight="1" x14ac:dyDescent="0.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4.25" customHeight="1" x14ac:dyDescent="0.3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4.25" customHeight="1" x14ac:dyDescent="0.3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4.25" customHeight="1" x14ac:dyDescent="0.3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4.25" customHeight="1" x14ac:dyDescent="0.3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4.25" customHeight="1" x14ac:dyDescent="0.3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4.25" customHeight="1" x14ac:dyDescent="0.3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4.25" customHeight="1" x14ac:dyDescent="0.3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4.25" customHeight="1" x14ac:dyDescent="0.3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4.25" customHeight="1" x14ac:dyDescent="0.3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4.25" customHeight="1" x14ac:dyDescent="0.3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4.25" customHeight="1" x14ac:dyDescent="0.3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4.25" customHeight="1" x14ac:dyDescent="0.3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4.25" customHeight="1" x14ac:dyDescent="0.3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4.25" customHeight="1" x14ac:dyDescent="0.3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4.25" customHeight="1" x14ac:dyDescent="0.3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4.25" customHeight="1" x14ac:dyDescent="0.3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4.25" customHeight="1" x14ac:dyDescent="0.3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4.25" customHeight="1" x14ac:dyDescent="0.3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4.25" customHeight="1" x14ac:dyDescent="0.3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4.25" customHeight="1" x14ac:dyDescent="0.3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4.25" customHeight="1" x14ac:dyDescent="0.3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4.25" customHeight="1" x14ac:dyDescent="0.3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4.25" customHeight="1" x14ac:dyDescent="0.3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4.25" customHeight="1" x14ac:dyDescent="0.3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4.25" customHeight="1" x14ac:dyDescent="0.3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4.25" customHeight="1" x14ac:dyDescent="0.3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4.25" customHeight="1" x14ac:dyDescent="0.3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4.25" customHeight="1" x14ac:dyDescent="0.3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4.25" customHeight="1" x14ac:dyDescent="0.3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4.25" customHeight="1" x14ac:dyDescent="0.3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4.25" customHeight="1" x14ac:dyDescent="0.3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4.25" customHeight="1" x14ac:dyDescent="0.3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4.25" customHeight="1" x14ac:dyDescent="0.3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4.25" customHeight="1" x14ac:dyDescent="0.3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4.25" customHeight="1" x14ac:dyDescent="0.3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4.25" customHeight="1" x14ac:dyDescent="0.3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4.25" customHeight="1" x14ac:dyDescent="0.3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4.25" customHeight="1" x14ac:dyDescent="0.3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4.25" customHeight="1" x14ac:dyDescent="0.3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4.25" customHeight="1" x14ac:dyDescent="0.3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4.25" customHeight="1" x14ac:dyDescent="0.3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4.25" customHeight="1" x14ac:dyDescent="0.3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4.25" customHeight="1" x14ac:dyDescent="0.3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4.25" customHeight="1" x14ac:dyDescent="0.3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4.25" customHeight="1" x14ac:dyDescent="0.3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4.25" customHeight="1" x14ac:dyDescent="0.3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4.25" customHeight="1" x14ac:dyDescent="0.3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4.25" customHeight="1" x14ac:dyDescent="0.3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4.25" customHeight="1" x14ac:dyDescent="0.3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4.25" customHeight="1" x14ac:dyDescent="0.3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4.25" customHeight="1" x14ac:dyDescent="0.3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4.25" customHeight="1" x14ac:dyDescent="0.3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4.25" customHeight="1" x14ac:dyDescent="0.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4.25" customHeight="1" x14ac:dyDescent="0.3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4.25" customHeight="1" x14ac:dyDescent="0.3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4.25" customHeight="1" x14ac:dyDescent="0.3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4.25" customHeight="1" x14ac:dyDescent="0.3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4.25" customHeight="1" x14ac:dyDescent="0.3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4.25" customHeight="1" x14ac:dyDescent="0.3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4.25" customHeight="1" x14ac:dyDescent="0.3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4.25" customHeight="1" x14ac:dyDescent="0.3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4.25" customHeight="1" x14ac:dyDescent="0.3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4.25" customHeight="1" x14ac:dyDescent="0.3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4.25" customHeight="1" x14ac:dyDescent="0.3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4.25" customHeight="1" x14ac:dyDescent="0.3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4.25" customHeight="1" x14ac:dyDescent="0.3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4.25" customHeight="1" x14ac:dyDescent="0.3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4.25" customHeight="1" x14ac:dyDescent="0.3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4.25" customHeight="1" x14ac:dyDescent="0.3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4.25" customHeight="1" x14ac:dyDescent="0.3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4.25" customHeight="1" x14ac:dyDescent="0.3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4.25" customHeight="1" x14ac:dyDescent="0.3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4.25" customHeight="1" x14ac:dyDescent="0.3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4.25" customHeight="1" x14ac:dyDescent="0.3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4.25" customHeight="1" x14ac:dyDescent="0.3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4.25" customHeight="1" x14ac:dyDescent="0.3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4.25" customHeight="1" x14ac:dyDescent="0.3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4.25" customHeight="1" x14ac:dyDescent="0.3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4.25" customHeight="1" x14ac:dyDescent="0.3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4.25" customHeight="1" x14ac:dyDescent="0.3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4.25" customHeight="1" x14ac:dyDescent="0.3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4.25" customHeight="1" x14ac:dyDescent="0.3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4.25" customHeight="1" x14ac:dyDescent="0.3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4.25" customHeight="1" x14ac:dyDescent="0.3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4.25" customHeight="1" x14ac:dyDescent="0.3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4.25" customHeight="1" x14ac:dyDescent="0.3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4.25" customHeight="1" x14ac:dyDescent="0.3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4.25" customHeight="1" x14ac:dyDescent="0.3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4.25" customHeight="1" x14ac:dyDescent="0.3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4.25" customHeight="1" x14ac:dyDescent="0.3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4.25" customHeight="1" x14ac:dyDescent="0.3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4.25" customHeight="1" x14ac:dyDescent="0.3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4.25" customHeight="1" x14ac:dyDescent="0.3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4.25" customHeight="1" x14ac:dyDescent="0.3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4.25" customHeight="1" x14ac:dyDescent="0.3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4.25" customHeight="1" x14ac:dyDescent="0.3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4.25" customHeight="1" x14ac:dyDescent="0.3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4.25" customHeight="1" x14ac:dyDescent="0.3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4.25" customHeight="1" x14ac:dyDescent="0.3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4.25" customHeight="1" x14ac:dyDescent="0.3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4.25" customHeight="1" x14ac:dyDescent="0.3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4.25" customHeight="1" x14ac:dyDescent="0.3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4.25" customHeight="1" x14ac:dyDescent="0.3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4.25" customHeight="1" x14ac:dyDescent="0.3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4.25" customHeight="1" x14ac:dyDescent="0.3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4.25" customHeight="1" x14ac:dyDescent="0.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4.25" customHeight="1" x14ac:dyDescent="0.3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4.25" customHeight="1" x14ac:dyDescent="0.3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4.25" customHeight="1" x14ac:dyDescent="0.3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4.25" customHeight="1" x14ac:dyDescent="0.3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4.25" customHeight="1" x14ac:dyDescent="0.3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4.25" customHeight="1" x14ac:dyDescent="0.3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4.25" customHeight="1" x14ac:dyDescent="0.3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4.25" customHeight="1" x14ac:dyDescent="0.3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4.25" customHeight="1" x14ac:dyDescent="0.3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4.25" customHeight="1" x14ac:dyDescent="0.3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4.25" customHeight="1" x14ac:dyDescent="0.3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4.25" customHeight="1" x14ac:dyDescent="0.3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4.25" customHeight="1" x14ac:dyDescent="0.3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4.25" customHeight="1" x14ac:dyDescent="0.3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4.25" customHeight="1" x14ac:dyDescent="0.3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4.25" customHeight="1" x14ac:dyDescent="0.3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4.25" customHeight="1" x14ac:dyDescent="0.3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4.25" customHeight="1" x14ac:dyDescent="0.3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4.25" customHeight="1" x14ac:dyDescent="0.3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4.25" customHeight="1" x14ac:dyDescent="0.3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4.25" customHeight="1" x14ac:dyDescent="0.3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4.25" customHeight="1" x14ac:dyDescent="0.3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4.25" customHeight="1" x14ac:dyDescent="0.3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4.25" customHeight="1" x14ac:dyDescent="0.3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4.25" customHeight="1" x14ac:dyDescent="0.3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4.25" customHeight="1" x14ac:dyDescent="0.3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4.25" customHeight="1" x14ac:dyDescent="0.3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4.25" customHeight="1" x14ac:dyDescent="0.3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4.25" customHeight="1" x14ac:dyDescent="0.3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4.25" customHeight="1" x14ac:dyDescent="0.3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4.25" customHeight="1" x14ac:dyDescent="0.3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4.25" customHeight="1" x14ac:dyDescent="0.3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4.25" customHeight="1" x14ac:dyDescent="0.3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4.25" customHeight="1" x14ac:dyDescent="0.3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4.25" customHeight="1" x14ac:dyDescent="0.3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4.25" customHeight="1" x14ac:dyDescent="0.3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4.25" customHeight="1" x14ac:dyDescent="0.3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4.25" customHeight="1" x14ac:dyDescent="0.3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4.25" customHeight="1" x14ac:dyDescent="0.3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4.25" customHeight="1" x14ac:dyDescent="0.3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4.25" customHeight="1" x14ac:dyDescent="0.3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4.25" customHeight="1" x14ac:dyDescent="0.3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4.25" customHeight="1" x14ac:dyDescent="0.3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4.25" customHeight="1" x14ac:dyDescent="0.3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4.25" customHeight="1" x14ac:dyDescent="0.3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4.25" customHeight="1" x14ac:dyDescent="0.3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4.25" customHeight="1" x14ac:dyDescent="0.3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4.25" customHeight="1" x14ac:dyDescent="0.3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4.25" customHeight="1" x14ac:dyDescent="0.3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4.25" customHeight="1" x14ac:dyDescent="0.3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4.25" customHeight="1" x14ac:dyDescent="0.3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4.25" customHeight="1" x14ac:dyDescent="0.3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4.25" customHeight="1" x14ac:dyDescent="0.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4.25" customHeight="1" x14ac:dyDescent="0.3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4.25" customHeight="1" x14ac:dyDescent="0.3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4.25" customHeight="1" x14ac:dyDescent="0.3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4.25" customHeight="1" x14ac:dyDescent="0.3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4.25" customHeight="1" x14ac:dyDescent="0.3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4.25" customHeight="1" x14ac:dyDescent="0.3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4.25" customHeight="1" x14ac:dyDescent="0.3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4.25" customHeight="1" x14ac:dyDescent="0.3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4.25" customHeight="1" x14ac:dyDescent="0.3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4.25" customHeight="1" x14ac:dyDescent="0.3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4.25" customHeight="1" x14ac:dyDescent="0.3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4.25" customHeight="1" x14ac:dyDescent="0.3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4.25" customHeight="1" x14ac:dyDescent="0.3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4.25" customHeight="1" x14ac:dyDescent="0.3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4.25" customHeight="1" x14ac:dyDescent="0.3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4.25" customHeight="1" x14ac:dyDescent="0.3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4.25" customHeight="1" x14ac:dyDescent="0.3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4.25" customHeight="1" x14ac:dyDescent="0.3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4.25" customHeight="1" x14ac:dyDescent="0.3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4.25" customHeight="1" x14ac:dyDescent="0.3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4.25" customHeight="1" x14ac:dyDescent="0.3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4.25" customHeight="1" x14ac:dyDescent="0.3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4.25" customHeight="1" x14ac:dyDescent="0.3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4.25" customHeight="1" x14ac:dyDescent="0.3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4.25" customHeight="1" x14ac:dyDescent="0.3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4.25" customHeight="1" x14ac:dyDescent="0.3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4.25" customHeight="1" x14ac:dyDescent="0.3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4.25" customHeight="1" x14ac:dyDescent="0.3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4.25" customHeight="1" x14ac:dyDescent="0.3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4.25" customHeight="1" x14ac:dyDescent="0.3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4.25" customHeight="1" x14ac:dyDescent="0.3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4.25" customHeight="1" x14ac:dyDescent="0.3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4.25" customHeight="1" x14ac:dyDescent="0.3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4.25" customHeight="1" x14ac:dyDescent="0.3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4.25" customHeight="1" x14ac:dyDescent="0.3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4.25" customHeight="1" x14ac:dyDescent="0.3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4.25" customHeight="1" x14ac:dyDescent="0.3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4.25" customHeight="1" x14ac:dyDescent="0.3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4.25" customHeight="1" x14ac:dyDescent="0.3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4.25" customHeight="1" x14ac:dyDescent="0.3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4.25" customHeight="1" x14ac:dyDescent="0.3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4.25" customHeight="1" x14ac:dyDescent="0.3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4.25" customHeight="1" x14ac:dyDescent="0.3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4.25" customHeight="1" x14ac:dyDescent="0.3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4.25" customHeight="1" x14ac:dyDescent="0.3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4.25" customHeight="1" x14ac:dyDescent="0.3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4.25" customHeight="1" x14ac:dyDescent="0.3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4.25" customHeight="1" x14ac:dyDescent="0.3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4.25" customHeight="1" x14ac:dyDescent="0.3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4.25" customHeight="1" x14ac:dyDescent="0.3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4.25" customHeight="1" x14ac:dyDescent="0.3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4.25" customHeight="1" x14ac:dyDescent="0.3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4.25" customHeight="1" x14ac:dyDescent="0.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4.25" customHeight="1" x14ac:dyDescent="0.3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4.25" customHeight="1" x14ac:dyDescent="0.3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4.25" customHeight="1" x14ac:dyDescent="0.3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4.25" customHeight="1" x14ac:dyDescent="0.3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4.25" customHeight="1" x14ac:dyDescent="0.3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4.25" customHeight="1" x14ac:dyDescent="0.3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4.25" customHeight="1" x14ac:dyDescent="0.3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4.25" customHeight="1" x14ac:dyDescent="0.3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4.25" customHeight="1" x14ac:dyDescent="0.3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4.25" customHeight="1" x14ac:dyDescent="0.3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4.25" customHeight="1" x14ac:dyDescent="0.3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4.25" customHeight="1" x14ac:dyDescent="0.3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4.25" customHeight="1" x14ac:dyDescent="0.3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4.25" customHeight="1" x14ac:dyDescent="0.3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4.25" customHeight="1" x14ac:dyDescent="0.3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4.25" customHeight="1" x14ac:dyDescent="0.3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4.25" customHeight="1" x14ac:dyDescent="0.3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4.25" customHeight="1" x14ac:dyDescent="0.3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4.25" customHeight="1" x14ac:dyDescent="0.3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4.25" customHeight="1" x14ac:dyDescent="0.3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4.25" customHeight="1" x14ac:dyDescent="0.3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4.25" customHeight="1" x14ac:dyDescent="0.3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4.25" customHeight="1" x14ac:dyDescent="0.3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4.25" customHeight="1" x14ac:dyDescent="0.3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4.25" customHeight="1" x14ac:dyDescent="0.3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4.25" customHeight="1" x14ac:dyDescent="0.3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4.25" customHeight="1" x14ac:dyDescent="0.3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4.25" customHeight="1" x14ac:dyDescent="0.3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4.25" customHeight="1" x14ac:dyDescent="0.3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4.25" customHeight="1" x14ac:dyDescent="0.3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4.25" customHeight="1" x14ac:dyDescent="0.3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4.25" customHeight="1" x14ac:dyDescent="0.3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4.25" customHeight="1" x14ac:dyDescent="0.3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4.25" customHeight="1" x14ac:dyDescent="0.3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4.25" customHeight="1" x14ac:dyDescent="0.3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4.25" customHeight="1" x14ac:dyDescent="0.3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4.25" customHeight="1" x14ac:dyDescent="0.3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4.25" customHeight="1" x14ac:dyDescent="0.3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4.25" customHeight="1" x14ac:dyDescent="0.3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4.25" customHeight="1" x14ac:dyDescent="0.3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4.25" customHeight="1" x14ac:dyDescent="0.3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4.25" customHeight="1" x14ac:dyDescent="0.3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4.25" customHeight="1" x14ac:dyDescent="0.3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4.25" customHeight="1" x14ac:dyDescent="0.3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4.25" customHeight="1" x14ac:dyDescent="0.3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4.25" customHeight="1" x14ac:dyDescent="0.3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4.25" customHeight="1" x14ac:dyDescent="0.3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4.25" customHeight="1" x14ac:dyDescent="0.3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4.25" customHeight="1" x14ac:dyDescent="0.3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4.25" customHeight="1" x14ac:dyDescent="0.3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4.25" customHeight="1" x14ac:dyDescent="0.3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4.25" customHeight="1" x14ac:dyDescent="0.3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4.25" customHeight="1" x14ac:dyDescent="0.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4.25" customHeight="1" x14ac:dyDescent="0.3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4.25" customHeight="1" x14ac:dyDescent="0.3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4.25" customHeight="1" x14ac:dyDescent="0.3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4.25" customHeight="1" x14ac:dyDescent="0.3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4.25" customHeight="1" x14ac:dyDescent="0.3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4.25" customHeight="1" x14ac:dyDescent="0.3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4.25" customHeight="1" x14ac:dyDescent="0.3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4.25" customHeight="1" x14ac:dyDescent="0.3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4.25" customHeight="1" x14ac:dyDescent="0.3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4.25" customHeight="1" x14ac:dyDescent="0.3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4.25" customHeight="1" x14ac:dyDescent="0.3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4.25" customHeight="1" x14ac:dyDescent="0.3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4.25" customHeight="1" x14ac:dyDescent="0.3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4.25" customHeight="1" x14ac:dyDescent="0.3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4.25" customHeight="1" x14ac:dyDescent="0.3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4.25" customHeight="1" x14ac:dyDescent="0.3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4.25" customHeight="1" x14ac:dyDescent="0.3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4.25" customHeight="1" x14ac:dyDescent="0.3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4.25" customHeight="1" x14ac:dyDescent="0.3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4.25" customHeight="1" x14ac:dyDescent="0.3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4.25" customHeight="1" x14ac:dyDescent="0.3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4.25" customHeight="1" x14ac:dyDescent="0.3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4.25" customHeight="1" x14ac:dyDescent="0.3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4.25" customHeight="1" x14ac:dyDescent="0.3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4.25" customHeight="1" x14ac:dyDescent="0.3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4.25" customHeight="1" x14ac:dyDescent="0.3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4.25" customHeight="1" x14ac:dyDescent="0.3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4.25" customHeight="1" x14ac:dyDescent="0.3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4.25" customHeight="1" x14ac:dyDescent="0.3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4.25" customHeight="1" x14ac:dyDescent="0.3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4.25" customHeight="1" x14ac:dyDescent="0.3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4.25" customHeight="1" x14ac:dyDescent="0.3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4.25" customHeight="1" x14ac:dyDescent="0.3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4.25" customHeight="1" x14ac:dyDescent="0.3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4.25" customHeight="1" x14ac:dyDescent="0.3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4.25" customHeight="1" x14ac:dyDescent="0.3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4.25" customHeight="1" x14ac:dyDescent="0.3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4.25" customHeight="1" x14ac:dyDescent="0.3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4.25" customHeight="1" x14ac:dyDescent="0.3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4.25" customHeight="1" x14ac:dyDescent="0.3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4.25" customHeight="1" x14ac:dyDescent="0.3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4.25" customHeight="1" x14ac:dyDescent="0.3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4.25" customHeight="1" x14ac:dyDescent="0.3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4.25" customHeight="1" x14ac:dyDescent="0.3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4.25" customHeight="1" x14ac:dyDescent="0.3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4.25" customHeight="1" x14ac:dyDescent="0.3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4.25" customHeight="1" x14ac:dyDescent="0.3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4.25" customHeight="1" x14ac:dyDescent="0.3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4.25" customHeight="1" x14ac:dyDescent="0.3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4.25" customHeight="1" x14ac:dyDescent="0.3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4.25" customHeight="1" x14ac:dyDescent="0.3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4.25" customHeight="1" x14ac:dyDescent="0.3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4.25" customHeight="1" x14ac:dyDescent="0.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4.25" customHeight="1" x14ac:dyDescent="0.3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4.25" customHeight="1" x14ac:dyDescent="0.3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4.25" customHeight="1" x14ac:dyDescent="0.3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4.25" customHeight="1" x14ac:dyDescent="0.3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4.25" customHeight="1" x14ac:dyDescent="0.3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4.25" customHeight="1" x14ac:dyDescent="0.3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4.25" customHeight="1" x14ac:dyDescent="0.3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4.25" customHeight="1" x14ac:dyDescent="0.3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4.25" customHeight="1" x14ac:dyDescent="0.3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4.25" customHeight="1" x14ac:dyDescent="0.3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4.25" customHeight="1" x14ac:dyDescent="0.3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4.25" customHeight="1" x14ac:dyDescent="0.3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4.25" customHeight="1" x14ac:dyDescent="0.3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4.25" customHeight="1" x14ac:dyDescent="0.3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4.25" customHeight="1" x14ac:dyDescent="0.3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4.25" customHeight="1" x14ac:dyDescent="0.3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4.25" customHeight="1" x14ac:dyDescent="0.3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4.25" customHeight="1" x14ac:dyDescent="0.3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4.25" customHeight="1" x14ac:dyDescent="0.3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4.25" customHeight="1" x14ac:dyDescent="0.3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4.25" customHeight="1" x14ac:dyDescent="0.3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4.25" customHeight="1" x14ac:dyDescent="0.3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4.25" customHeight="1" x14ac:dyDescent="0.3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4.25" customHeight="1" x14ac:dyDescent="0.3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4.25" customHeight="1" x14ac:dyDescent="0.3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4.25" customHeight="1" x14ac:dyDescent="0.3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4.25" customHeight="1" x14ac:dyDescent="0.3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4.25" customHeight="1" x14ac:dyDescent="0.3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4.25" customHeight="1" x14ac:dyDescent="0.3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4.25" customHeight="1" x14ac:dyDescent="0.3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4.25" customHeight="1" x14ac:dyDescent="0.3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4.25" customHeight="1" x14ac:dyDescent="0.3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4.25" customHeight="1" x14ac:dyDescent="0.3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4.25" customHeight="1" x14ac:dyDescent="0.3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4.25" customHeight="1" x14ac:dyDescent="0.3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4.25" customHeight="1" x14ac:dyDescent="0.3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4.25" customHeight="1" x14ac:dyDescent="0.3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4.25" customHeight="1" x14ac:dyDescent="0.3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4.25" customHeight="1" x14ac:dyDescent="0.3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4.25" customHeight="1" x14ac:dyDescent="0.3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4.25" customHeight="1" x14ac:dyDescent="0.3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4.25" customHeight="1" x14ac:dyDescent="0.3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4.25" customHeight="1" x14ac:dyDescent="0.3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4.25" customHeight="1" x14ac:dyDescent="0.3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4.25" customHeight="1" x14ac:dyDescent="0.3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4.25" customHeight="1" x14ac:dyDescent="0.3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4.25" customHeight="1" x14ac:dyDescent="0.3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4.25" customHeight="1" x14ac:dyDescent="0.3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4.25" customHeight="1" x14ac:dyDescent="0.3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4.25" customHeight="1" x14ac:dyDescent="0.3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4.25" customHeight="1" x14ac:dyDescent="0.3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4.25" customHeight="1" x14ac:dyDescent="0.3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4.25" customHeight="1" x14ac:dyDescent="0.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4.25" customHeight="1" x14ac:dyDescent="0.3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4.25" customHeight="1" x14ac:dyDescent="0.3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4.25" customHeight="1" x14ac:dyDescent="0.3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4.25" customHeight="1" x14ac:dyDescent="0.3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4.25" customHeight="1" x14ac:dyDescent="0.3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4.25" customHeight="1" x14ac:dyDescent="0.3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4.25" customHeight="1" x14ac:dyDescent="0.3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4.25" customHeight="1" x14ac:dyDescent="0.3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4.25" customHeight="1" x14ac:dyDescent="0.3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4.25" customHeight="1" x14ac:dyDescent="0.3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4.25" customHeight="1" x14ac:dyDescent="0.3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4.25" customHeight="1" x14ac:dyDescent="0.3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4.25" customHeight="1" x14ac:dyDescent="0.3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4.25" customHeight="1" x14ac:dyDescent="0.3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4.25" customHeight="1" x14ac:dyDescent="0.3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4.25" customHeight="1" x14ac:dyDescent="0.3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4.25" customHeight="1" x14ac:dyDescent="0.3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4.25" customHeight="1" x14ac:dyDescent="0.3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4.25" customHeight="1" x14ac:dyDescent="0.3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4.25" customHeight="1" x14ac:dyDescent="0.3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4.25" customHeight="1" x14ac:dyDescent="0.3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4.25" customHeight="1" x14ac:dyDescent="0.3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4.25" customHeight="1" x14ac:dyDescent="0.3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4.25" customHeight="1" x14ac:dyDescent="0.3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4.25" customHeight="1" x14ac:dyDescent="0.3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4.25" customHeight="1" x14ac:dyDescent="0.3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4.25" customHeight="1" x14ac:dyDescent="0.3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4.25" customHeight="1" x14ac:dyDescent="0.3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4.25" customHeight="1" x14ac:dyDescent="0.3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4.25" customHeight="1" x14ac:dyDescent="0.3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4.25" customHeight="1" x14ac:dyDescent="0.3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4.25" customHeight="1" x14ac:dyDescent="0.3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4.25" customHeight="1" x14ac:dyDescent="0.3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4.25" customHeight="1" x14ac:dyDescent="0.3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4.25" customHeight="1" x14ac:dyDescent="0.3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4.25" customHeight="1" x14ac:dyDescent="0.3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4.25" customHeight="1" x14ac:dyDescent="0.3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4.25" customHeight="1" x14ac:dyDescent="0.3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4.25" customHeight="1" x14ac:dyDescent="0.3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4.25" customHeight="1" x14ac:dyDescent="0.3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4.25" customHeight="1" x14ac:dyDescent="0.3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4.25" customHeight="1" x14ac:dyDescent="0.3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4.25" customHeight="1" x14ac:dyDescent="0.3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4.25" customHeight="1" x14ac:dyDescent="0.3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4.25" customHeight="1" x14ac:dyDescent="0.3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4.25" customHeight="1" x14ac:dyDescent="0.3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4.25" customHeight="1" x14ac:dyDescent="0.3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4.25" customHeight="1" x14ac:dyDescent="0.3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4.25" customHeight="1" x14ac:dyDescent="0.3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4.25" customHeight="1" x14ac:dyDescent="0.3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4.25" customHeight="1" x14ac:dyDescent="0.3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4.25" customHeight="1" x14ac:dyDescent="0.3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4.25" customHeight="1" x14ac:dyDescent="0.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4.25" customHeight="1" x14ac:dyDescent="0.3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4.25" customHeight="1" x14ac:dyDescent="0.3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4.25" customHeight="1" x14ac:dyDescent="0.3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4.25" customHeight="1" x14ac:dyDescent="0.3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4.25" customHeight="1" x14ac:dyDescent="0.3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4.25" customHeight="1" x14ac:dyDescent="0.3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4.25" customHeight="1" x14ac:dyDescent="0.3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4.25" customHeight="1" x14ac:dyDescent="0.3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4.25" customHeight="1" x14ac:dyDescent="0.3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4.25" customHeight="1" x14ac:dyDescent="0.3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4.25" customHeight="1" x14ac:dyDescent="0.3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4.25" customHeight="1" x14ac:dyDescent="0.3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4.25" customHeight="1" x14ac:dyDescent="0.3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4.25" customHeight="1" x14ac:dyDescent="0.3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4.25" customHeight="1" x14ac:dyDescent="0.3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4.25" customHeight="1" x14ac:dyDescent="0.3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4.25" customHeight="1" x14ac:dyDescent="0.3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4.25" customHeight="1" x14ac:dyDescent="0.3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4.25" customHeight="1" x14ac:dyDescent="0.3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4.25" customHeight="1" x14ac:dyDescent="0.3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4.25" customHeight="1" x14ac:dyDescent="0.3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4.25" customHeight="1" x14ac:dyDescent="0.3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4.25" customHeight="1" x14ac:dyDescent="0.3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4.25" customHeight="1" x14ac:dyDescent="0.3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4.25" customHeight="1" x14ac:dyDescent="0.3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4.25" customHeight="1" x14ac:dyDescent="0.3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4.25" customHeight="1" x14ac:dyDescent="0.3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4.25" customHeight="1" x14ac:dyDescent="0.3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4.25" customHeight="1" x14ac:dyDescent="0.3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4.25" customHeight="1" x14ac:dyDescent="0.3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4.25" customHeight="1" x14ac:dyDescent="0.3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4.25" customHeight="1" x14ac:dyDescent="0.3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4.25" customHeight="1" x14ac:dyDescent="0.3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4.25" customHeight="1" x14ac:dyDescent="0.3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4.25" customHeight="1" x14ac:dyDescent="0.3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4.25" customHeight="1" x14ac:dyDescent="0.3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4.25" customHeight="1" x14ac:dyDescent="0.3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4.25" customHeight="1" x14ac:dyDescent="0.3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4.25" customHeight="1" x14ac:dyDescent="0.3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4.25" customHeight="1" x14ac:dyDescent="0.3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4.25" customHeight="1" x14ac:dyDescent="0.3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4.25" customHeight="1" x14ac:dyDescent="0.3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4.25" customHeight="1" x14ac:dyDescent="0.3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4.25" customHeight="1" x14ac:dyDescent="0.3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4.25" customHeight="1" x14ac:dyDescent="0.3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4.25" customHeight="1" x14ac:dyDescent="0.3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4.25" customHeight="1" x14ac:dyDescent="0.3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4.25" customHeight="1" x14ac:dyDescent="0.3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4.25" customHeight="1" x14ac:dyDescent="0.3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4.25" customHeight="1" x14ac:dyDescent="0.3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4.25" customHeight="1" x14ac:dyDescent="0.3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4.25" customHeight="1" x14ac:dyDescent="0.3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4.25" customHeight="1" x14ac:dyDescent="0.3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4.25" customHeight="1" x14ac:dyDescent="0.3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4.25" customHeight="1" x14ac:dyDescent="0.3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4.25" customHeight="1" x14ac:dyDescent="0.3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4.25" customHeight="1" x14ac:dyDescent="0.3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4.25" customHeight="1" x14ac:dyDescent="0.3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4.25" customHeight="1" x14ac:dyDescent="0.3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4.25" customHeight="1" x14ac:dyDescent="0.3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4.25" customHeight="1" x14ac:dyDescent="0.3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4.25" customHeight="1" x14ac:dyDescent="0.3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4.25" customHeight="1" x14ac:dyDescent="0.3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4.25" customHeight="1" x14ac:dyDescent="0.3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4.25" customHeight="1" x14ac:dyDescent="0.3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4.25" customHeight="1" x14ac:dyDescent="0.3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4.25" customHeight="1" x14ac:dyDescent="0.3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4.25" customHeight="1" x14ac:dyDescent="0.3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4.25" customHeight="1" x14ac:dyDescent="0.3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4.25" customHeight="1" x14ac:dyDescent="0.3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4.25" customHeight="1" x14ac:dyDescent="0.3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4.25" customHeight="1" x14ac:dyDescent="0.3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4.25" customHeight="1" x14ac:dyDescent="0.3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4.25" customHeight="1" x14ac:dyDescent="0.3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4.25" customHeight="1" x14ac:dyDescent="0.3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4.25" customHeight="1" x14ac:dyDescent="0.3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4.25" customHeight="1" x14ac:dyDescent="0.3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4.25" customHeight="1" x14ac:dyDescent="0.3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4.25" customHeight="1" x14ac:dyDescent="0.3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4.25" customHeight="1" x14ac:dyDescent="0.3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4.25" customHeight="1" x14ac:dyDescent="0.3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4.25" customHeight="1" x14ac:dyDescent="0.3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4.25" customHeight="1" x14ac:dyDescent="0.3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4.25" customHeight="1" x14ac:dyDescent="0.3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4.25" customHeight="1" x14ac:dyDescent="0.3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4.25" customHeight="1" x14ac:dyDescent="0.3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4.25" customHeight="1" x14ac:dyDescent="0.3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4.25" customHeight="1" x14ac:dyDescent="0.3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4.25" customHeight="1" x14ac:dyDescent="0.3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4.25" customHeight="1" x14ac:dyDescent="0.3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4.25" customHeight="1" x14ac:dyDescent="0.3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4.25" customHeight="1" x14ac:dyDescent="0.3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4.25" customHeight="1" x14ac:dyDescent="0.3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4.25" customHeight="1" x14ac:dyDescent="0.3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4.25" customHeight="1" x14ac:dyDescent="0.3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4.25" customHeight="1" x14ac:dyDescent="0.3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4.25" customHeight="1" x14ac:dyDescent="0.3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4.25" customHeight="1" x14ac:dyDescent="0.3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4.25" customHeight="1" x14ac:dyDescent="0.3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4.25" customHeight="1" x14ac:dyDescent="0.3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4.25" customHeight="1" x14ac:dyDescent="0.3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4.25" customHeight="1" x14ac:dyDescent="0.3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4.25" customHeight="1" x14ac:dyDescent="0.3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4.25" customHeight="1" x14ac:dyDescent="0.3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4.25" customHeight="1" x14ac:dyDescent="0.3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4.25" customHeight="1" x14ac:dyDescent="0.3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4.25" customHeight="1" x14ac:dyDescent="0.3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4.25" customHeight="1" x14ac:dyDescent="0.3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4.25" customHeight="1" x14ac:dyDescent="0.3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4.25" customHeight="1" x14ac:dyDescent="0.3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4.25" customHeight="1" x14ac:dyDescent="0.3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4.25" customHeight="1" x14ac:dyDescent="0.3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4.25" customHeight="1" x14ac:dyDescent="0.3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4.25" customHeight="1" x14ac:dyDescent="0.3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4.25" customHeight="1" x14ac:dyDescent="0.3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4.25" customHeight="1" x14ac:dyDescent="0.3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4.25" customHeight="1" x14ac:dyDescent="0.3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4.25" customHeight="1" x14ac:dyDescent="0.3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4.25" customHeight="1" x14ac:dyDescent="0.3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4.25" customHeight="1" x14ac:dyDescent="0.3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4.25" customHeight="1" x14ac:dyDescent="0.3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4.25" customHeight="1" x14ac:dyDescent="0.3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4.25" customHeight="1" x14ac:dyDescent="0.3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4.25" customHeight="1" x14ac:dyDescent="0.3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4.25" customHeight="1" x14ac:dyDescent="0.3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4.25" customHeight="1" x14ac:dyDescent="0.3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4.25" customHeight="1" x14ac:dyDescent="0.3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4.25" customHeight="1" x14ac:dyDescent="0.3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4.25" customHeight="1" x14ac:dyDescent="0.3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4.25" customHeight="1" x14ac:dyDescent="0.3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4.25" customHeight="1" x14ac:dyDescent="0.3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4.25" customHeight="1" x14ac:dyDescent="0.3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4.25" customHeight="1" x14ac:dyDescent="0.3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4.25" customHeight="1" x14ac:dyDescent="0.3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4.25" customHeight="1" x14ac:dyDescent="0.3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4.25" customHeight="1" x14ac:dyDescent="0.3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4.25" customHeight="1" x14ac:dyDescent="0.3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4.25" customHeight="1" x14ac:dyDescent="0.3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4.25" customHeight="1" x14ac:dyDescent="0.3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4.25" customHeight="1" x14ac:dyDescent="0.3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4.25" customHeight="1" x14ac:dyDescent="0.3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4.25" customHeight="1" x14ac:dyDescent="0.3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4.25" customHeight="1" x14ac:dyDescent="0.3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4.25" customHeight="1" x14ac:dyDescent="0.3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4.25" customHeight="1" x14ac:dyDescent="0.3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4.25" customHeight="1" x14ac:dyDescent="0.3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4.25" customHeight="1" x14ac:dyDescent="0.3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4.25" customHeight="1" x14ac:dyDescent="0.3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4.25" customHeight="1" x14ac:dyDescent="0.3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4.25" customHeight="1" x14ac:dyDescent="0.3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4.25" customHeight="1" x14ac:dyDescent="0.3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4.25" customHeight="1" x14ac:dyDescent="0.3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4.25" customHeight="1" x14ac:dyDescent="0.3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4.25" customHeight="1" x14ac:dyDescent="0.3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4.25" customHeight="1" x14ac:dyDescent="0.3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4.25" customHeight="1" x14ac:dyDescent="0.3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4.25" customHeight="1" x14ac:dyDescent="0.3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4.25" customHeight="1" x14ac:dyDescent="0.3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4.25" customHeight="1" x14ac:dyDescent="0.3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4.25" customHeight="1" x14ac:dyDescent="0.3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4.25" customHeight="1" x14ac:dyDescent="0.3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4.25" customHeight="1" x14ac:dyDescent="0.3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4.25" customHeight="1" x14ac:dyDescent="0.3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4.25" customHeight="1" x14ac:dyDescent="0.3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4.25" customHeight="1" x14ac:dyDescent="0.3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4.25" customHeight="1" x14ac:dyDescent="0.3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4.25" customHeight="1" x14ac:dyDescent="0.3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4.25" customHeight="1" x14ac:dyDescent="0.3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4.25" customHeight="1" x14ac:dyDescent="0.3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4.25" customHeight="1" x14ac:dyDescent="0.3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4.25" customHeight="1" x14ac:dyDescent="0.3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4.25" customHeight="1" x14ac:dyDescent="0.3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4.25" customHeight="1" x14ac:dyDescent="0.3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4.25" customHeight="1" x14ac:dyDescent="0.3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4.25" customHeight="1" x14ac:dyDescent="0.3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4.25" customHeight="1" x14ac:dyDescent="0.3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4.25" customHeight="1" x14ac:dyDescent="0.3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4.25" customHeight="1" x14ac:dyDescent="0.3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4.25" customHeight="1" x14ac:dyDescent="0.3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4.25" customHeight="1" x14ac:dyDescent="0.3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4.25" customHeight="1" x14ac:dyDescent="0.3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4.25" customHeight="1" x14ac:dyDescent="0.3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4.25" customHeight="1" x14ac:dyDescent="0.3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4.25" customHeight="1" x14ac:dyDescent="0.3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4.25" customHeight="1" x14ac:dyDescent="0.3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4.25" customHeight="1" x14ac:dyDescent="0.3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4.25" customHeight="1" x14ac:dyDescent="0.3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4.25" customHeight="1" x14ac:dyDescent="0.3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4.25" customHeight="1" x14ac:dyDescent="0.3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4.25" customHeight="1" x14ac:dyDescent="0.3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4.25" customHeight="1" x14ac:dyDescent="0.3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4.25" customHeight="1" x14ac:dyDescent="0.3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4.25" customHeight="1" x14ac:dyDescent="0.3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4.25" customHeight="1" x14ac:dyDescent="0.3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4.25" customHeight="1" x14ac:dyDescent="0.3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4.25" customHeight="1" x14ac:dyDescent="0.3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4.25" customHeight="1" x14ac:dyDescent="0.3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4.25" customHeight="1" x14ac:dyDescent="0.3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4.25" customHeight="1" x14ac:dyDescent="0.3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4.25" customHeight="1" x14ac:dyDescent="0.3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4.25" customHeight="1" x14ac:dyDescent="0.3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4.25" customHeight="1" x14ac:dyDescent="0.3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4.25" customHeight="1" x14ac:dyDescent="0.3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4.25" customHeight="1" x14ac:dyDescent="0.3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4.25" customHeight="1" x14ac:dyDescent="0.3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4.25" customHeight="1" x14ac:dyDescent="0.3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4.25" customHeight="1" x14ac:dyDescent="0.3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4.25" customHeight="1" x14ac:dyDescent="0.3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4.25" customHeight="1" x14ac:dyDescent="0.3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4.25" customHeight="1" x14ac:dyDescent="0.3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4.25" customHeight="1" x14ac:dyDescent="0.3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4.25" customHeight="1" x14ac:dyDescent="0.3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4.25" customHeight="1" x14ac:dyDescent="0.3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4.25" customHeight="1" x14ac:dyDescent="0.3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4.25" customHeight="1" x14ac:dyDescent="0.3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4.25" customHeight="1" x14ac:dyDescent="0.3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4.25" customHeight="1" x14ac:dyDescent="0.3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4.25" customHeight="1" x14ac:dyDescent="0.3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4.25" customHeight="1" x14ac:dyDescent="0.3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4.25" customHeight="1" x14ac:dyDescent="0.3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4.25" customHeight="1" x14ac:dyDescent="0.3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4.25" customHeight="1" x14ac:dyDescent="0.3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4.25" customHeight="1" x14ac:dyDescent="0.3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4.25" customHeight="1" x14ac:dyDescent="0.3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4.25" customHeight="1" x14ac:dyDescent="0.3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4.25" customHeight="1" x14ac:dyDescent="0.3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4.25" customHeight="1" x14ac:dyDescent="0.3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4.25" customHeight="1" x14ac:dyDescent="0.3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4.25" customHeight="1" x14ac:dyDescent="0.3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4.25" customHeight="1" x14ac:dyDescent="0.3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4.25" customHeight="1" x14ac:dyDescent="0.3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4.25" customHeight="1" x14ac:dyDescent="0.3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4.25" customHeight="1" x14ac:dyDescent="0.3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4.25" customHeight="1" x14ac:dyDescent="0.3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4.25" customHeight="1" x14ac:dyDescent="0.3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4.25" customHeight="1" x14ac:dyDescent="0.3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4.25" customHeight="1" x14ac:dyDescent="0.3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4.25" customHeight="1" x14ac:dyDescent="0.3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4.25" customHeight="1" x14ac:dyDescent="0.3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4.25" customHeight="1" x14ac:dyDescent="0.3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4.25" customHeight="1" x14ac:dyDescent="0.3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4.25" customHeight="1" x14ac:dyDescent="0.3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4.25" customHeight="1" x14ac:dyDescent="0.3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4.25" customHeight="1" x14ac:dyDescent="0.3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4.25" customHeight="1" x14ac:dyDescent="0.3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4.25" customHeight="1" x14ac:dyDescent="0.3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4.25" customHeight="1" x14ac:dyDescent="0.3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4.25" customHeight="1" x14ac:dyDescent="0.3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4.25" customHeight="1" x14ac:dyDescent="0.3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</sheetData>
  <mergeCells count="13">
    <mergeCell ref="A1:K1"/>
    <mergeCell ref="A2:K2"/>
    <mergeCell ref="D3:K3"/>
    <mergeCell ref="D4:K4"/>
    <mergeCell ref="D5:K5"/>
    <mergeCell ref="A122:E122"/>
    <mergeCell ref="G122:I122"/>
    <mergeCell ref="A7:C7"/>
    <mergeCell ref="G7:I7"/>
    <mergeCell ref="B8:E8"/>
    <mergeCell ref="H8:K8"/>
    <mergeCell ref="A121:C121"/>
    <mergeCell ref="G121:I121"/>
  </mergeCells>
  <printOptions horizontalCentered="1"/>
  <pageMargins left="0.70866141732283472" right="0.70866141732283472" top="0.74803149606299213" bottom="0.74803149606299213" header="0" footer="0"/>
  <pageSetup paperSize="9" scale="62" orientation="landscape" r:id="rId1"/>
  <headerFooter>
    <oddFooter>&amp;LE) Supporto Generale&amp;R&amp;P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7C7F-35A1-4942-B525-D1958A7F1164}">
  <sheetPr>
    <tabColor theme="9" tint="-0.249977111117893"/>
  </sheetPr>
  <dimension ref="A1:Z887"/>
  <sheetViews>
    <sheetView zoomScale="70" zoomScaleNormal="70" workbookViewId="0">
      <selection activeCell="J11" sqref="J11"/>
    </sheetView>
  </sheetViews>
  <sheetFormatPr defaultColWidth="14.453125" defaultRowHeight="15" customHeight="1" x14ac:dyDescent="0.3"/>
  <cols>
    <col min="1" max="1" width="3" style="75" customWidth="1"/>
    <col min="2" max="2" width="3.1796875" style="75" customWidth="1"/>
    <col min="3" max="3" width="76" style="75" bestFit="1" customWidth="1"/>
    <col min="4" max="4" width="23" style="75" customWidth="1"/>
    <col min="5" max="5" width="24.54296875" style="75" customWidth="1"/>
    <col min="6" max="6" width="2.54296875" style="75" customWidth="1"/>
    <col min="7" max="7" width="4.1796875" style="75" customWidth="1"/>
    <col min="8" max="8" width="3.1796875" style="75" customWidth="1"/>
    <col min="9" max="9" width="81.1796875" style="75" bestFit="1" customWidth="1"/>
    <col min="10" max="10" width="21.453125" style="75" customWidth="1"/>
    <col min="11" max="11" width="22" style="75" customWidth="1"/>
    <col min="12" max="26" width="9.1796875" style="75" customWidth="1"/>
    <col min="27" max="16384" width="14.453125" style="75"/>
  </cols>
  <sheetData>
    <row r="1" spans="1:26" ht="63" customHeight="1" x14ac:dyDescent="0.3">
      <c r="A1" s="348" t="s">
        <v>198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67.400000000000006" customHeight="1" x14ac:dyDescent="0.3">
      <c r="A2" s="372"/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18" customHeight="1" x14ac:dyDescent="0.3">
      <c r="A3" s="219"/>
      <c r="B3" s="220"/>
      <c r="C3" s="221" t="s">
        <v>200</v>
      </c>
      <c r="D3" s="373" t="s">
        <v>493</v>
      </c>
      <c r="E3" s="342"/>
      <c r="F3" s="342"/>
      <c r="G3" s="342"/>
      <c r="H3" s="342"/>
      <c r="I3" s="342"/>
      <c r="J3" s="342"/>
      <c r="K3" s="343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8" customHeight="1" x14ac:dyDescent="0.3">
      <c r="A4" s="222"/>
      <c r="B4" s="223"/>
      <c r="C4" s="224" t="s">
        <v>201</v>
      </c>
      <c r="D4" s="373" t="s">
        <v>494</v>
      </c>
      <c r="E4" s="342"/>
      <c r="F4" s="342"/>
      <c r="G4" s="342"/>
      <c r="H4" s="342"/>
      <c r="I4" s="342"/>
      <c r="J4" s="342"/>
      <c r="K4" s="34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8" customHeight="1" x14ac:dyDescent="0.3">
      <c r="A5" s="225"/>
      <c r="B5" s="226"/>
      <c r="C5" s="227" t="s">
        <v>202</v>
      </c>
      <c r="D5" s="370">
        <v>96036700795</v>
      </c>
      <c r="E5" s="354"/>
      <c r="F5" s="354"/>
      <c r="G5" s="354"/>
      <c r="H5" s="354"/>
      <c r="I5" s="354"/>
      <c r="J5" s="354"/>
      <c r="K5" s="371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22.4" customHeight="1" thickBot="1" x14ac:dyDescent="0.35">
      <c r="A6" s="233"/>
      <c r="B6" s="234"/>
      <c r="C6" s="235"/>
      <c r="D6" s="235"/>
      <c r="E6" s="235"/>
      <c r="F6" s="254"/>
      <c r="G6" s="235"/>
      <c r="H6" s="235"/>
      <c r="I6" s="235"/>
      <c r="J6" s="235"/>
      <c r="K6" s="235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25.75" customHeight="1" x14ac:dyDescent="0.3">
      <c r="A7" s="374" t="s">
        <v>203</v>
      </c>
      <c r="B7" s="375"/>
      <c r="C7" s="376"/>
      <c r="D7" s="194">
        <v>2025</v>
      </c>
      <c r="E7" s="236">
        <v>2024</v>
      </c>
      <c r="F7" s="212"/>
      <c r="G7" s="375" t="s">
        <v>204</v>
      </c>
      <c r="H7" s="375"/>
      <c r="I7" s="376"/>
      <c r="J7" s="194">
        <v>2025</v>
      </c>
      <c r="K7" s="195">
        <v>2024</v>
      </c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</row>
    <row r="8" spans="1:26" ht="25.75" customHeight="1" thickBot="1" x14ac:dyDescent="0.35">
      <c r="A8" s="384" t="s">
        <v>486</v>
      </c>
      <c r="B8" s="385"/>
      <c r="C8" s="386"/>
      <c r="D8" s="273">
        <f>'B) Attività interesse generale'!D129+'B) Attività diverse'!D123+'C) Attività di raccolta fondi'!D19+'D) Attività fin. e patrimoniali'!D33+'E) Attività supporto generale'!D121</f>
        <v>540197.49</v>
      </c>
      <c r="E8" s="274">
        <f>'B) Attività interesse generale'!E129+'B) Attività diverse'!E123+'C) Attività di raccolta fondi'!E19+'D) Attività fin. e patrimoniali'!E33+'E) Attività supporto generale'!E121</f>
        <v>586652</v>
      </c>
      <c r="F8" s="272"/>
      <c r="G8" s="385" t="s">
        <v>487</v>
      </c>
      <c r="H8" s="385"/>
      <c r="I8" s="386"/>
      <c r="J8" s="273">
        <f>'B) Attività interesse generale'!J129+'B) Attività diverse'!J123+'C) Attività di raccolta fondi'!J19+'D) Attività fin. e patrimoniali'!J33+'E) Attività supporto generale'!J121</f>
        <v>585880.72</v>
      </c>
      <c r="K8" s="275">
        <f>'B) Attività interesse generale'!K129+'B) Attività diverse'!K123+'C) Attività di raccolta fondi'!K19+'D) Attività fin. e patrimoniali'!K33+'E) Attività supporto generale'!K121</f>
        <v>546502.32999999996</v>
      </c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 spans="1:26" ht="49.75" customHeight="1" x14ac:dyDescent="0.3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 spans="1:26" ht="28.4" customHeight="1" x14ac:dyDescent="0.3">
      <c r="A10" s="115"/>
      <c r="B10" s="115"/>
      <c r="C10" s="115"/>
      <c r="D10" s="115"/>
      <c r="E10" s="115"/>
      <c r="F10" s="115"/>
      <c r="G10" s="393" t="s">
        <v>461</v>
      </c>
      <c r="H10" s="394"/>
      <c r="I10" s="395"/>
      <c r="J10" s="270">
        <f>J8-D8+J11</f>
        <v>49903.229999999981</v>
      </c>
      <c r="K10" s="270">
        <f>K8-E8</f>
        <v>-40149.670000000042</v>
      </c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 spans="1:26" ht="30.75" customHeight="1" x14ac:dyDescent="0.3">
      <c r="A11" s="115"/>
      <c r="B11" s="115"/>
      <c r="C11" s="115"/>
      <c r="D11" s="115"/>
      <c r="E11" s="115"/>
      <c r="F11" s="115"/>
      <c r="G11" s="390" t="s">
        <v>410</v>
      </c>
      <c r="H11" s="391"/>
      <c r="I11" s="392"/>
      <c r="J11" s="269">
        <v>4220</v>
      </c>
      <c r="K11" s="269">
        <v>0</v>
      </c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 spans="1:26" ht="30.75" customHeight="1" x14ac:dyDescent="0.3">
      <c r="A12" s="115"/>
      <c r="B12" s="115"/>
      <c r="C12" s="115"/>
      <c r="D12" s="115"/>
      <c r="E12" s="115"/>
      <c r="F12" s="115"/>
      <c r="G12" s="387" t="s">
        <v>147</v>
      </c>
      <c r="H12" s="388"/>
      <c r="I12" s="389"/>
      <c r="J12" s="271">
        <f>J10-J11</f>
        <v>45683.229999999981</v>
      </c>
      <c r="K12" s="271">
        <f>K10-K11</f>
        <v>-40149.670000000042</v>
      </c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 spans="1:26" ht="14.25" customHeight="1" x14ac:dyDescent="0.3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 spans="1:26" ht="14.25" customHeight="1" x14ac:dyDescent="0.3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 spans="1:26" ht="14.25" customHeight="1" x14ac:dyDescent="0.3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 spans="1:26" ht="14.25" customHeight="1" x14ac:dyDescent="0.3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 spans="1:26" ht="14.25" customHeight="1" x14ac:dyDescent="0.3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14.25" customHeight="1" x14ac:dyDescent="0.3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4.25" customHeight="1" x14ac:dyDescent="0.3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4.25" customHeight="1" x14ac:dyDescent="0.3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4.25" customHeight="1" x14ac:dyDescent="0.3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4.25" customHeight="1" x14ac:dyDescent="0.3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4.25" customHeight="1" x14ac:dyDescent="0.3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4.25" customHeight="1" x14ac:dyDescent="0.3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4.25" customHeight="1" x14ac:dyDescent="0.3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4.25" customHeight="1" x14ac:dyDescent="0.3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4.25" customHeight="1" x14ac:dyDescent="0.3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4.25" customHeight="1" x14ac:dyDescent="0.3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4.25" customHeight="1" x14ac:dyDescent="0.3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4.25" customHeight="1" x14ac:dyDescent="0.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4.25" customHeight="1" x14ac:dyDescent="0.3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4.2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4.25" customHeight="1" x14ac:dyDescent="0.3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4.25" customHeight="1" x14ac:dyDescent="0.3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4.2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4.25" customHeight="1" x14ac:dyDescent="0.3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4.25" customHeight="1" x14ac:dyDescent="0.3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4.25" customHeight="1" x14ac:dyDescent="0.3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4.25" customHeight="1" x14ac:dyDescent="0.3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4.25" customHeight="1" x14ac:dyDescent="0.3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4.25" customHeight="1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4.25" customHeight="1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4.25" customHeight="1" x14ac:dyDescent="0.3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4.25" customHeight="1" x14ac:dyDescent="0.3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4.2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4.25" customHeight="1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4.25" customHeight="1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4.25" customHeight="1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4.25" customHeight="1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4.25" customHeight="1" x14ac:dyDescent="0.3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4.25" customHeight="1" x14ac:dyDescent="0.3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4.25" customHeight="1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4.25" customHeight="1" x14ac:dyDescent="0.3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4.25" customHeight="1" x14ac:dyDescent="0.3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4.25" customHeight="1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4.25" customHeight="1" x14ac:dyDescent="0.3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4.25" customHeight="1" x14ac:dyDescent="0.3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4.25" customHeight="1" x14ac:dyDescent="0.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4.25" customHeight="1" x14ac:dyDescent="0.3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4.25" customHeight="1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4.25" customHeight="1" x14ac:dyDescent="0.3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4.25" customHeight="1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4.25" customHeight="1" x14ac:dyDescent="0.3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4.25" customHeight="1" x14ac:dyDescent="0.3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4.25" customHeight="1" x14ac:dyDescent="0.3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4.25" customHeight="1" x14ac:dyDescent="0.3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4.25" customHeight="1" x14ac:dyDescent="0.3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4.25" customHeight="1" x14ac:dyDescent="0.3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4.2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4.25" customHeight="1" x14ac:dyDescent="0.3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4.25" customHeight="1" x14ac:dyDescent="0.3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4.25" customHeight="1" x14ac:dyDescent="0.3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4.25" customHeight="1" x14ac:dyDescent="0.3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4.25" customHeight="1" x14ac:dyDescent="0.3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4.25" customHeight="1" x14ac:dyDescent="0.3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4.25" customHeight="1" x14ac:dyDescent="0.3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4.25" customHeight="1" x14ac:dyDescent="0.3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4.25" customHeight="1" x14ac:dyDescent="0.3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4.2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4.25" customHeight="1" x14ac:dyDescent="0.3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4.25" customHeight="1" x14ac:dyDescent="0.3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4.25" customHeight="1" x14ac:dyDescent="0.3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4.25" customHeight="1" x14ac:dyDescent="0.3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4.25" customHeight="1" x14ac:dyDescent="0.3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4.25" customHeight="1" x14ac:dyDescent="0.3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4.25" customHeight="1" x14ac:dyDescent="0.3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4.25" customHeight="1" x14ac:dyDescent="0.3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4.25" customHeight="1" x14ac:dyDescent="0.3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4.25" customHeight="1" x14ac:dyDescent="0.3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4.25" customHeight="1" x14ac:dyDescent="0.3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4.25" customHeight="1" x14ac:dyDescent="0.3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4.25" customHeight="1" x14ac:dyDescent="0.3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4.25" customHeight="1" x14ac:dyDescent="0.3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4.25" customHeight="1" x14ac:dyDescent="0.3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4.25" customHeight="1" x14ac:dyDescent="0.3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4.25" customHeight="1" x14ac:dyDescent="0.3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4.25" customHeight="1" x14ac:dyDescent="0.3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4.25" customHeight="1" x14ac:dyDescent="0.3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4.25" customHeight="1" x14ac:dyDescent="0.3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4.25" customHeight="1" x14ac:dyDescent="0.3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4.25" customHeight="1" x14ac:dyDescent="0.3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4.25" customHeight="1" x14ac:dyDescent="0.3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4.25" customHeight="1" x14ac:dyDescent="0.3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4.25" customHeight="1" x14ac:dyDescent="0.3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4.25" customHeight="1" x14ac:dyDescent="0.3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4.25" customHeight="1" x14ac:dyDescent="0.3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4.25" customHeight="1" x14ac:dyDescent="0.3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4.25" customHeight="1" x14ac:dyDescent="0.3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4.25" customHeight="1" x14ac:dyDescent="0.3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4.25" customHeight="1" x14ac:dyDescent="0.3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4.25" customHeight="1" x14ac:dyDescent="0.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4.25" customHeight="1" x14ac:dyDescent="0.3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4.25" customHeight="1" x14ac:dyDescent="0.3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4.25" customHeight="1" x14ac:dyDescent="0.3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4.25" customHeight="1" x14ac:dyDescent="0.3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4.25" customHeight="1" x14ac:dyDescent="0.3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4.25" customHeight="1" x14ac:dyDescent="0.3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4.25" customHeight="1" x14ac:dyDescent="0.3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4.25" customHeight="1" x14ac:dyDescent="0.3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4.25" customHeight="1" x14ac:dyDescent="0.3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4.25" customHeight="1" x14ac:dyDescent="0.3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4.25" customHeight="1" x14ac:dyDescent="0.3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4.2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4.25" customHeight="1" x14ac:dyDescent="0.3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4.25" customHeight="1" x14ac:dyDescent="0.3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4.25" customHeight="1" x14ac:dyDescent="0.3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4.25" customHeight="1" x14ac:dyDescent="0.3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4.25" customHeight="1" x14ac:dyDescent="0.3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4.25" customHeight="1" x14ac:dyDescent="0.3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4.25" customHeight="1" x14ac:dyDescent="0.3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4.25" customHeight="1" x14ac:dyDescent="0.3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4.25" customHeight="1" x14ac:dyDescent="0.3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4.2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4.25" customHeight="1" x14ac:dyDescent="0.3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4.25" customHeight="1" x14ac:dyDescent="0.3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4.25" customHeight="1" x14ac:dyDescent="0.3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4.25" customHeight="1" x14ac:dyDescent="0.3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4.25" customHeight="1" x14ac:dyDescent="0.3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4.25" customHeight="1" x14ac:dyDescent="0.3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4.25" customHeight="1" x14ac:dyDescent="0.3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4.25" customHeight="1" x14ac:dyDescent="0.3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4.25" customHeight="1" x14ac:dyDescent="0.3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4.25" customHeight="1" x14ac:dyDescent="0.3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4.25" customHeight="1" x14ac:dyDescent="0.3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4.25" customHeight="1" x14ac:dyDescent="0.3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4.25" customHeight="1" x14ac:dyDescent="0.3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4.25" customHeight="1" x14ac:dyDescent="0.3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4.25" customHeight="1" x14ac:dyDescent="0.3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4.25" customHeight="1" x14ac:dyDescent="0.3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4.25" customHeight="1" x14ac:dyDescent="0.3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4.25" customHeight="1" x14ac:dyDescent="0.3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4.25" customHeight="1" x14ac:dyDescent="0.3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4.25" customHeight="1" x14ac:dyDescent="0.3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4.25" customHeight="1" x14ac:dyDescent="0.3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4.25" customHeight="1" x14ac:dyDescent="0.3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4.25" customHeight="1" x14ac:dyDescent="0.3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4.2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4.25" customHeight="1" x14ac:dyDescent="0.3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4.25" customHeight="1" x14ac:dyDescent="0.3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4.25" customHeight="1" x14ac:dyDescent="0.3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4.25" customHeight="1" x14ac:dyDescent="0.3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4.25" customHeight="1" x14ac:dyDescent="0.3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4.25" customHeight="1" x14ac:dyDescent="0.3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4.25" customHeight="1" x14ac:dyDescent="0.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4.25" customHeight="1" x14ac:dyDescent="0.3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4.25" customHeight="1" x14ac:dyDescent="0.3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4.2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4.25" customHeight="1" x14ac:dyDescent="0.3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4.25" customHeight="1" x14ac:dyDescent="0.3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4.25" customHeight="1" x14ac:dyDescent="0.3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4.25" customHeight="1" x14ac:dyDescent="0.3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4.25" customHeight="1" x14ac:dyDescent="0.3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4.25" customHeight="1" x14ac:dyDescent="0.3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4.25" customHeight="1" x14ac:dyDescent="0.3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4.25" customHeight="1" x14ac:dyDescent="0.3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4.25" customHeight="1" x14ac:dyDescent="0.3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4.2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4.25" customHeight="1" x14ac:dyDescent="0.3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4.25" customHeight="1" x14ac:dyDescent="0.3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4.25" customHeight="1" x14ac:dyDescent="0.3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4.25" customHeight="1" x14ac:dyDescent="0.3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4.25" customHeight="1" x14ac:dyDescent="0.3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4.25" customHeight="1" x14ac:dyDescent="0.3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4.25" customHeight="1" x14ac:dyDescent="0.3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4.25" customHeight="1" x14ac:dyDescent="0.3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4.25" customHeight="1" x14ac:dyDescent="0.3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4.25" customHeight="1" x14ac:dyDescent="0.3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4.25" customHeight="1" x14ac:dyDescent="0.3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4.25" customHeight="1" x14ac:dyDescent="0.3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4.25" customHeight="1" x14ac:dyDescent="0.3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4.25" customHeight="1" x14ac:dyDescent="0.3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4.25" customHeight="1" x14ac:dyDescent="0.3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4.25" customHeight="1" x14ac:dyDescent="0.3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4.25" customHeight="1" x14ac:dyDescent="0.3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4.25" customHeight="1" x14ac:dyDescent="0.3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4.25" customHeight="1" x14ac:dyDescent="0.3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4.25" customHeight="1" x14ac:dyDescent="0.3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4.25" customHeight="1" x14ac:dyDescent="0.3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4.25" customHeight="1" x14ac:dyDescent="0.3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4.25" customHeight="1" x14ac:dyDescent="0.3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4.2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4.25" customHeight="1" x14ac:dyDescent="0.3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4.25" customHeight="1" x14ac:dyDescent="0.3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4.25" customHeight="1" x14ac:dyDescent="0.3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4.25" customHeight="1" x14ac:dyDescent="0.3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4.25" customHeight="1" x14ac:dyDescent="0.3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4.25" customHeight="1" x14ac:dyDescent="0.3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4.25" customHeight="1" x14ac:dyDescent="0.3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4.25" customHeight="1" x14ac:dyDescent="0.3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4.25" customHeight="1" x14ac:dyDescent="0.3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4.2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4.25" customHeight="1" x14ac:dyDescent="0.3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4.25" customHeight="1" x14ac:dyDescent="0.3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4.25" customHeight="1" x14ac:dyDescent="0.3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4.25" customHeight="1" x14ac:dyDescent="0.3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4.25" customHeight="1" x14ac:dyDescent="0.3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4.25" customHeight="1" x14ac:dyDescent="0.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4.25" customHeight="1" x14ac:dyDescent="0.3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4.25" customHeight="1" x14ac:dyDescent="0.3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4.25" customHeight="1" x14ac:dyDescent="0.3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4.2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4.25" customHeight="1" x14ac:dyDescent="0.3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4.25" customHeight="1" x14ac:dyDescent="0.3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4.25" customHeight="1" x14ac:dyDescent="0.3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4.25" customHeight="1" x14ac:dyDescent="0.3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4.25" customHeight="1" x14ac:dyDescent="0.3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4.25" customHeight="1" x14ac:dyDescent="0.3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4.25" customHeight="1" x14ac:dyDescent="0.3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4.25" customHeight="1" x14ac:dyDescent="0.3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4.25" customHeight="1" x14ac:dyDescent="0.3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4.25" customHeight="1" x14ac:dyDescent="0.3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4.25" customHeight="1" x14ac:dyDescent="0.3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4.25" customHeight="1" x14ac:dyDescent="0.3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4.25" customHeight="1" x14ac:dyDescent="0.3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4.25" customHeight="1" x14ac:dyDescent="0.3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4.25" customHeight="1" x14ac:dyDescent="0.3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4.25" customHeight="1" x14ac:dyDescent="0.3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4.25" customHeight="1" x14ac:dyDescent="0.3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4.25" customHeight="1" x14ac:dyDescent="0.3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4.25" customHeight="1" x14ac:dyDescent="0.3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4.25" customHeight="1" x14ac:dyDescent="0.3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4.25" customHeight="1" x14ac:dyDescent="0.3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4.25" customHeight="1" x14ac:dyDescent="0.3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4.25" customHeight="1" x14ac:dyDescent="0.3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4.2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4.25" customHeight="1" x14ac:dyDescent="0.3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4.25" customHeight="1" x14ac:dyDescent="0.3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4.25" customHeight="1" x14ac:dyDescent="0.3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4.25" customHeight="1" x14ac:dyDescent="0.3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4.25" customHeight="1" x14ac:dyDescent="0.3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4.25" customHeight="1" x14ac:dyDescent="0.3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4.25" customHeight="1" x14ac:dyDescent="0.3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4.25" customHeight="1" x14ac:dyDescent="0.3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4.25" customHeight="1" x14ac:dyDescent="0.3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4.2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4.25" customHeight="1" x14ac:dyDescent="0.3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4.25" customHeight="1" x14ac:dyDescent="0.3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4.25" customHeight="1" x14ac:dyDescent="0.3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4.25" customHeight="1" x14ac:dyDescent="0.3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4.25" customHeight="1" x14ac:dyDescent="0.3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4.25" customHeight="1" x14ac:dyDescent="0.3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4.25" customHeight="1" x14ac:dyDescent="0.3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4.25" customHeight="1" x14ac:dyDescent="0.3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4.25" customHeight="1" x14ac:dyDescent="0.3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4.2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4.25" customHeight="1" x14ac:dyDescent="0.3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4.25" customHeight="1" x14ac:dyDescent="0.3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4.25" customHeight="1" x14ac:dyDescent="0.3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4.25" customHeight="1" x14ac:dyDescent="0.3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4.25" customHeight="1" x14ac:dyDescent="0.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4.25" customHeight="1" x14ac:dyDescent="0.3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4.25" customHeight="1" x14ac:dyDescent="0.3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4.25" customHeight="1" x14ac:dyDescent="0.3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4.25" customHeight="1" x14ac:dyDescent="0.3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4.25" customHeight="1" x14ac:dyDescent="0.3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4.25" customHeight="1" x14ac:dyDescent="0.3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4.25" customHeight="1" x14ac:dyDescent="0.3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4.25" customHeight="1" x14ac:dyDescent="0.3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4.25" customHeight="1" x14ac:dyDescent="0.3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4.25" customHeight="1" x14ac:dyDescent="0.3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4.25" customHeight="1" x14ac:dyDescent="0.3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4.25" customHeight="1" x14ac:dyDescent="0.3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4.25" customHeight="1" x14ac:dyDescent="0.3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4.25" customHeight="1" x14ac:dyDescent="0.3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4.25" customHeight="1" x14ac:dyDescent="0.3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4.25" customHeight="1" x14ac:dyDescent="0.3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4.25" customHeight="1" x14ac:dyDescent="0.3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4.25" customHeight="1" x14ac:dyDescent="0.3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4.25" customHeight="1" x14ac:dyDescent="0.3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4.25" customHeight="1" x14ac:dyDescent="0.3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4.25" customHeight="1" x14ac:dyDescent="0.3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4.25" customHeight="1" x14ac:dyDescent="0.3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4.25" customHeight="1" x14ac:dyDescent="0.3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4.25" customHeight="1" x14ac:dyDescent="0.3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4.25" customHeight="1" x14ac:dyDescent="0.3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4.25" customHeight="1" x14ac:dyDescent="0.3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4.25" customHeight="1" x14ac:dyDescent="0.3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4.25" customHeight="1" x14ac:dyDescent="0.3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4.25" customHeight="1" x14ac:dyDescent="0.3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4.25" customHeight="1" x14ac:dyDescent="0.3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4.25" customHeight="1" x14ac:dyDescent="0.3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4.25" customHeight="1" x14ac:dyDescent="0.3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4.25" customHeight="1" x14ac:dyDescent="0.3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4.25" customHeight="1" x14ac:dyDescent="0.3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4.25" customHeight="1" x14ac:dyDescent="0.3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4.25" customHeight="1" x14ac:dyDescent="0.3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4.25" customHeight="1" x14ac:dyDescent="0.3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4.25" customHeight="1" x14ac:dyDescent="0.3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4.25" customHeight="1" x14ac:dyDescent="0.3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4.25" customHeight="1" x14ac:dyDescent="0.3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4.25" customHeight="1" x14ac:dyDescent="0.3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4.25" customHeight="1" x14ac:dyDescent="0.3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4.25" customHeight="1" x14ac:dyDescent="0.3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4.25" customHeight="1" x14ac:dyDescent="0.3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4.25" customHeight="1" x14ac:dyDescent="0.3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4.25" customHeight="1" x14ac:dyDescent="0.3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4.25" customHeight="1" x14ac:dyDescent="0.3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4.25" customHeight="1" x14ac:dyDescent="0.3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4.25" customHeight="1" x14ac:dyDescent="0.3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4.25" customHeight="1" x14ac:dyDescent="0.3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4.25" customHeight="1" x14ac:dyDescent="0.3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4.25" customHeight="1" x14ac:dyDescent="0.3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4.25" customHeight="1" x14ac:dyDescent="0.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4.25" customHeight="1" x14ac:dyDescent="0.3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4.25" customHeight="1" x14ac:dyDescent="0.3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4.25" customHeight="1" x14ac:dyDescent="0.3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4.25" customHeight="1" x14ac:dyDescent="0.3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4.25" customHeight="1" x14ac:dyDescent="0.3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4.25" customHeight="1" x14ac:dyDescent="0.3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4.25" customHeight="1" x14ac:dyDescent="0.3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4.25" customHeight="1" x14ac:dyDescent="0.3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4.25" customHeight="1" x14ac:dyDescent="0.3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4.25" customHeight="1" x14ac:dyDescent="0.3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4.25" customHeight="1" x14ac:dyDescent="0.3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4.25" customHeight="1" x14ac:dyDescent="0.3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4.25" customHeight="1" x14ac:dyDescent="0.3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4.25" customHeight="1" x14ac:dyDescent="0.3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4.25" customHeight="1" x14ac:dyDescent="0.3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4.25" customHeight="1" x14ac:dyDescent="0.3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4.25" customHeight="1" x14ac:dyDescent="0.3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4.25" customHeight="1" x14ac:dyDescent="0.3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4.25" customHeight="1" x14ac:dyDescent="0.3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4.25" customHeight="1" x14ac:dyDescent="0.3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4.25" customHeight="1" x14ac:dyDescent="0.3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4.25" customHeight="1" x14ac:dyDescent="0.3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4.25" customHeight="1" x14ac:dyDescent="0.3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4.25" customHeight="1" x14ac:dyDescent="0.3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4.25" customHeight="1" x14ac:dyDescent="0.3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4.25" customHeight="1" x14ac:dyDescent="0.3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4.25" customHeight="1" x14ac:dyDescent="0.3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4.25" customHeight="1" x14ac:dyDescent="0.3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4.25" customHeight="1" x14ac:dyDescent="0.3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4.25" customHeight="1" x14ac:dyDescent="0.3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4.25" customHeight="1" x14ac:dyDescent="0.3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4.25" customHeight="1" x14ac:dyDescent="0.3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4.25" customHeight="1" x14ac:dyDescent="0.3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4.25" customHeight="1" x14ac:dyDescent="0.3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4.25" customHeight="1" x14ac:dyDescent="0.3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4.25" customHeight="1" x14ac:dyDescent="0.3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4.25" customHeight="1" x14ac:dyDescent="0.3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4.25" customHeight="1" x14ac:dyDescent="0.3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4.25" customHeight="1" x14ac:dyDescent="0.3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4.25" customHeight="1" x14ac:dyDescent="0.3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4.25" customHeight="1" x14ac:dyDescent="0.3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4.25" customHeight="1" x14ac:dyDescent="0.3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4.25" customHeight="1" x14ac:dyDescent="0.3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4.25" customHeight="1" x14ac:dyDescent="0.3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4.25" customHeight="1" x14ac:dyDescent="0.3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4.25" customHeight="1" x14ac:dyDescent="0.3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4.25" customHeight="1" x14ac:dyDescent="0.3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4.25" customHeight="1" x14ac:dyDescent="0.3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4.25" customHeight="1" x14ac:dyDescent="0.3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4.25" customHeight="1" x14ac:dyDescent="0.3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4.25" customHeight="1" x14ac:dyDescent="0.3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4.25" customHeight="1" x14ac:dyDescent="0.3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4.25" customHeight="1" x14ac:dyDescent="0.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4.25" customHeight="1" x14ac:dyDescent="0.3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4.25" customHeight="1" x14ac:dyDescent="0.3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4.25" customHeight="1" x14ac:dyDescent="0.3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4.25" customHeight="1" x14ac:dyDescent="0.3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4.25" customHeight="1" x14ac:dyDescent="0.3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4.25" customHeight="1" x14ac:dyDescent="0.3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4.25" customHeight="1" x14ac:dyDescent="0.3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4.25" customHeight="1" x14ac:dyDescent="0.3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4.25" customHeight="1" x14ac:dyDescent="0.3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4.25" customHeight="1" x14ac:dyDescent="0.3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4.25" customHeight="1" x14ac:dyDescent="0.3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4.25" customHeight="1" x14ac:dyDescent="0.3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4.25" customHeight="1" x14ac:dyDescent="0.3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4.25" customHeight="1" x14ac:dyDescent="0.3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4.25" customHeight="1" x14ac:dyDescent="0.3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4.25" customHeight="1" x14ac:dyDescent="0.3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4.25" customHeight="1" x14ac:dyDescent="0.3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4.25" customHeight="1" x14ac:dyDescent="0.3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4.25" customHeight="1" x14ac:dyDescent="0.3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4.25" customHeight="1" x14ac:dyDescent="0.3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4.25" customHeight="1" x14ac:dyDescent="0.3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4.25" customHeight="1" x14ac:dyDescent="0.3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4.25" customHeight="1" x14ac:dyDescent="0.3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4.25" customHeight="1" x14ac:dyDescent="0.3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4.25" customHeight="1" x14ac:dyDescent="0.3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4.25" customHeight="1" x14ac:dyDescent="0.3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4.25" customHeight="1" x14ac:dyDescent="0.3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4.25" customHeight="1" x14ac:dyDescent="0.3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4.25" customHeight="1" x14ac:dyDescent="0.3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4.25" customHeight="1" x14ac:dyDescent="0.3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4.25" customHeight="1" x14ac:dyDescent="0.3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4.25" customHeight="1" x14ac:dyDescent="0.3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4.25" customHeight="1" x14ac:dyDescent="0.3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4.25" customHeight="1" x14ac:dyDescent="0.3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4.25" customHeight="1" x14ac:dyDescent="0.3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4.25" customHeight="1" x14ac:dyDescent="0.3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4.25" customHeight="1" x14ac:dyDescent="0.3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4.25" customHeight="1" x14ac:dyDescent="0.3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4.25" customHeight="1" x14ac:dyDescent="0.3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4.25" customHeight="1" x14ac:dyDescent="0.3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4.25" customHeight="1" x14ac:dyDescent="0.3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4.25" customHeight="1" x14ac:dyDescent="0.3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4.25" customHeight="1" x14ac:dyDescent="0.3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4.25" customHeight="1" x14ac:dyDescent="0.3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4.25" customHeight="1" x14ac:dyDescent="0.3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4.25" customHeight="1" x14ac:dyDescent="0.3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4.25" customHeight="1" x14ac:dyDescent="0.3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4.25" customHeight="1" x14ac:dyDescent="0.3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4.25" customHeight="1" x14ac:dyDescent="0.3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4.25" customHeight="1" x14ac:dyDescent="0.3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4.25" customHeight="1" x14ac:dyDescent="0.3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4.25" customHeight="1" x14ac:dyDescent="0.3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4.25" customHeight="1" x14ac:dyDescent="0.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4.25" customHeight="1" x14ac:dyDescent="0.3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4.25" customHeight="1" x14ac:dyDescent="0.3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4.25" customHeight="1" x14ac:dyDescent="0.3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4.25" customHeight="1" x14ac:dyDescent="0.3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4.25" customHeight="1" x14ac:dyDescent="0.3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4.25" customHeight="1" x14ac:dyDescent="0.3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4.25" customHeight="1" x14ac:dyDescent="0.3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4.25" customHeight="1" x14ac:dyDescent="0.3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4.25" customHeight="1" x14ac:dyDescent="0.3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4.25" customHeight="1" x14ac:dyDescent="0.3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4.25" customHeight="1" x14ac:dyDescent="0.3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4.25" customHeight="1" x14ac:dyDescent="0.3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4.25" customHeight="1" x14ac:dyDescent="0.3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4.25" customHeight="1" x14ac:dyDescent="0.3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4.25" customHeight="1" x14ac:dyDescent="0.3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4.25" customHeight="1" x14ac:dyDescent="0.3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4.25" customHeight="1" x14ac:dyDescent="0.3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4.25" customHeight="1" x14ac:dyDescent="0.3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4.25" customHeight="1" x14ac:dyDescent="0.3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4.25" customHeight="1" x14ac:dyDescent="0.3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4.25" customHeight="1" x14ac:dyDescent="0.3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4.25" customHeight="1" x14ac:dyDescent="0.3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4.25" customHeight="1" x14ac:dyDescent="0.3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4.25" customHeight="1" x14ac:dyDescent="0.3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4.25" customHeight="1" x14ac:dyDescent="0.3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4.25" customHeight="1" x14ac:dyDescent="0.3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4.25" customHeight="1" x14ac:dyDescent="0.3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4.25" customHeight="1" x14ac:dyDescent="0.3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4.25" customHeight="1" x14ac:dyDescent="0.3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4.25" customHeight="1" x14ac:dyDescent="0.3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4.25" customHeight="1" x14ac:dyDescent="0.3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4.25" customHeight="1" x14ac:dyDescent="0.3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4.25" customHeight="1" x14ac:dyDescent="0.3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4.25" customHeight="1" x14ac:dyDescent="0.3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4.25" customHeight="1" x14ac:dyDescent="0.3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4.25" customHeight="1" x14ac:dyDescent="0.3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4.25" customHeight="1" x14ac:dyDescent="0.3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4.25" customHeight="1" x14ac:dyDescent="0.3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4.25" customHeight="1" x14ac:dyDescent="0.3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4.25" customHeight="1" x14ac:dyDescent="0.3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4.25" customHeight="1" x14ac:dyDescent="0.3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4.25" customHeight="1" x14ac:dyDescent="0.3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4.25" customHeight="1" x14ac:dyDescent="0.3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4.25" customHeight="1" x14ac:dyDescent="0.3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4.25" customHeight="1" x14ac:dyDescent="0.3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4.25" customHeight="1" x14ac:dyDescent="0.3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4.25" customHeight="1" x14ac:dyDescent="0.3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4.25" customHeight="1" x14ac:dyDescent="0.3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4.25" customHeight="1" x14ac:dyDescent="0.3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4.25" customHeight="1" x14ac:dyDescent="0.3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4.25" customHeight="1" x14ac:dyDescent="0.3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4.25" customHeight="1" x14ac:dyDescent="0.3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4.25" customHeight="1" x14ac:dyDescent="0.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4.25" customHeight="1" x14ac:dyDescent="0.3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4.25" customHeight="1" x14ac:dyDescent="0.3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4.25" customHeight="1" x14ac:dyDescent="0.3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4.25" customHeight="1" x14ac:dyDescent="0.3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4.25" customHeight="1" x14ac:dyDescent="0.3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4.25" customHeight="1" x14ac:dyDescent="0.3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4.25" customHeight="1" x14ac:dyDescent="0.3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4.25" customHeight="1" x14ac:dyDescent="0.3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4.25" customHeight="1" x14ac:dyDescent="0.3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4.25" customHeight="1" x14ac:dyDescent="0.3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4.25" customHeight="1" x14ac:dyDescent="0.3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4.25" customHeight="1" x14ac:dyDescent="0.3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4.25" customHeight="1" x14ac:dyDescent="0.3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4.25" customHeight="1" x14ac:dyDescent="0.3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4.25" customHeight="1" x14ac:dyDescent="0.3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4.25" customHeight="1" x14ac:dyDescent="0.3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4.25" customHeight="1" x14ac:dyDescent="0.3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4.25" customHeight="1" x14ac:dyDescent="0.3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4.25" customHeight="1" x14ac:dyDescent="0.3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4.25" customHeight="1" x14ac:dyDescent="0.3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4.25" customHeight="1" x14ac:dyDescent="0.3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4.25" customHeight="1" x14ac:dyDescent="0.3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4.25" customHeight="1" x14ac:dyDescent="0.3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4.25" customHeight="1" x14ac:dyDescent="0.3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4.25" customHeight="1" x14ac:dyDescent="0.3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4.25" customHeight="1" x14ac:dyDescent="0.3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4.25" customHeight="1" x14ac:dyDescent="0.3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4.25" customHeight="1" x14ac:dyDescent="0.3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4.25" customHeight="1" x14ac:dyDescent="0.3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4.25" customHeight="1" x14ac:dyDescent="0.3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4.25" customHeight="1" x14ac:dyDescent="0.3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4.25" customHeight="1" x14ac:dyDescent="0.3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4.25" customHeight="1" x14ac:dyDescent="0.3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4.25" customHeight="1" x14ac:dyDescent="0.3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4.25" customHeight="1" x14ac:dyDescent="0.3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4.25" customHeight="1" x14ac:dyDescent="0.3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4.25" customHeight="1" x14ac:dyDescent="0.3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4.25" customHeight="1" x14ac:dyDescent="0.3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4.25" customHeight="1" x14ac:dyDescent="0.3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4.25" customHeight="1" x14ac:dyDescent="0.3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4.25" customHeight="1" x14ac:dyDescent="0.3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4.25" customHeight="1" x14ac:dyDescent="0.3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4.25" customHeight="1" x14ac:dyDescent="0.3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4.25" customHeight="1" x14ac:dyDescent="0.3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4.25" customHeight="1" x14ac:dyDescent="0.3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4.25" customHeight="1" x14ac:dyDescent="0.3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4.25" customHeight="1" x14ac:dyDescent="0.3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4.25" customHeight="1" x14ac:dyDescent="0.3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4.25" customHeight="1" x14ac:dyDescent="0.3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4.25" customHeight="1" x14ac:dyDescent="0.3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4.25" customHeight="1" x14ac:dyDescent="0.3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4.25" customHeight="1" x14ac:dyDescent="0.3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4.25" customHeight="1" x14ac:dyDescent="0.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4.25" customHeight="1" x14ac:dyDescent="0.3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4.25" customHeight="1" x14ac:dyDescent="0.3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4.25" customHeight="1" x14ac:dyDescent="0.3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4.25" customHeight="1" x14ac:dyDescent="0.3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4.25" customHeight="1" x14ac:dyDescent="0.3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4.25" customHeight="1" x14ac:dyDescent="0.3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4.25" customHeight="1" x14ac:dyDescent="0.3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4.25" customHeight="1" x14ac:dyDescent="0.3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4.25" customHeight="1" x14ac:dyDescent="0.3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4.25" customHeight="1" x14ac:dyDescent="0.3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4.25" customHeight="1" x14ac:dyDescent="0.3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4.25" customHeight="1" x14ac:dyDescent="0.3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4.25" customHeight="1" x14ac:dyDescent="0.3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4.25" customHeight="1" x14ac:dyDescent="0.3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4.25" customHeight="1" x14ac:dyDescent="0.3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4.25" customHeight="1" x14ac:dyDescent="0.3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4.25" customHeight="1" x14ac:dyDescent="0.3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4.25" customHeight="1" x14ac:dyDescent="0.3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4.25" customHeight="1" x14ac:dyDescent="0.3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4.25" customHeight="1" x14ac:dyDescent="0.3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4.25" customHeight="1" x14ac:dyDescent="0.3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4.25" customHeight="1" x14ac:dyDescent="0.3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4.25" customHeight="1" x14ac:dyDescent="0.3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4.25" customHeight="1" x14ac:dyDescent="0.3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4.25" customHeight="1" x14ac:dyDescent="0.3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4.25" customHeight="1" x14ac:dyDescent="0.3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4.25" customHeight="1" x14ac:dyDescent="0.3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4.25" customHeight="1" x14ac:dyDescent="0.3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4.25" customHeight="1" x14ac:dyDescent="0.3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4.25" customHeight="1" x14ac:dyDescent="0.3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4.25" customHeight="1" x14ac:dyDescent="0.3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4.25" customHeight="1" x14ac:dyDescent="0.3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4.25" customHeight="1" x14ac:dyDescent="0.3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4.25" customHeight="1" x14ac:dyDescent="0.3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4.25" customHeight="1" x14ac:dyDescent="0.3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4.25" customHeight="1" x14ac:dyDescent="0.3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4.25" customHeight="1" x14ac:dyDescent="0.3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4.25" customHeight="1" x14ac:dyDescent="0.3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4.25" customHeight="1" x14ac:dyDescent="0.3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4.25" customHeight="1" x14ac:dyDescent="0.3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4.25" customHeight="1" x14ac:dyDescent="0.3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4.25" customHeight="1" x14ac:dyDescent="0.3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4.25" customHeight="1" x14ac:dyDescent="0.3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4.25" customHeight="1" x14ac:dyDescent="0.3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4.25" customHeight="1" x14ac:dyDescent="0.3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4.25" customHeight="1" x14ac:dyDescent="0.3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4.25" customHeight="1" x14ac:dyDescent="0.3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4.25" customHeight="1" x14ac:dyDescent="0.3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4.25" customHeight="1" x14ac:dyDescent="0.3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4.25" customHeight="1" x14ac:dyDescent="0.3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4.25" customHeight="1" x14ac:dyDescent="0.3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4.25" customHeight="1" x14ac:dyDescent="0.3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4.25" customHeight="1" x14ac:dyDescent="0.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4.25" customHeight="1" x14ac:dyDescent="0.3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4.25" customHeight="1" x14ac:dyDescent="0.3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4.25" customHeight="1" x14ac:dyDescent="0.3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4.25" customHeight="1" x14ac:dyDescent="0.3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4.25" customHeight="1" x14ac:dyDescent="0.3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4.25" customHeight="1" x14ac:dyDescent="0.3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4.25" customHeight="1" x14ac:dyDescent="0.3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4.25" customHeight="1" x14ac:dyDescent="0.3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4.25" customHeight="1" x14ac:dyDescent="0.3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4.25" customHeight="1" x14ac:dyDescent="0.3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4.25" customHeight="1" x14ac:dyDescent="0.3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4.25" customHeight="1" x14ac:dyDescent="0.3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4.25" customHeight="1" x14ac:dyDescent="0.3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4.25" customHeight="1" x14ac:dyDescent="0.3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4.25" customHeight="1" x14ac:dyDescent="0.3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4.25" customHeight="1" x14ac:dyDescent="0.3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4.25" customHeight="1" x14ac:dyDescent="0.3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4.25" customHeight="1" x14ac:dyDescent="0.3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4.25" customHeight="1" x14ac:dyDescent="0.3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4.25" customHeight="1" x14ac:dyDescent="0.3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4.25" customHeight="1" x14ac:dyDescent="0.3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4.25" customHeight="1" x14ac:dyDescent="0.3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4.25" customHeight="1" x14ac:dyDescent="0.3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4.25" customHeight="1" x14ac:dyDescent="0.3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4.25" customHeight="1" x14ac:dyDescent="0.3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4.25" customHeight="1" x14ac:dyDescent="0.3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4.25" customHeight="1" x14ac:dyDescent="0.3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4.25" customHeight="1" x14ac:dyDescent="0.3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4.25" customHeight="1" x14ac:dyDescent="0.3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4.25" customHeight="1" x14ac:dyDescent="0.3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4.25" customHeight="1" x14ac:dyDescent="0.3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4.25" customHeight="1" x14ac:dyDescent="0.3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4.25" customHeight="1" x14ac:dyDescent="0.3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4.25" customHeight="1" x14ac:dyDescent="0.3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4.25" customHeight="1" x14ac:dyDescent="0.3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4.25" customHeight="1" x14ac:dyDescent="0.3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4.25" customHeight="1" x14ac:dyDescent="0.3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4.25" customHeight="1" x14ac:dyDescent="0.3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4.25" customHeight="1" x14ac:dyDescent="0.3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4.25" customHeight="1" x14ac:dyDescent="0.3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4.25" customHeight="1" x14ac:dyDescent="0.3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4.25" customHeight="1" x14ac:dyDescent="0.3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4.25" customHeight="1" x14ac:dyDescent="0.3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4.25" customHeight="1" x14ac:dyDescent="0.3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4.25" customHeight="1" x14ac:dyDescent="0.3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4.25" customHeight="1" x14ac:dyDescent="0.3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4.25" customHeight="1" x14ac:dyDescent="0.3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4.25" customHeight="1" x14ac:dyDescent="0.3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4.25" customHeight="1" x14ac:dyDescent="0.3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4.25" customHeight="1" x14ac:dyDescent="0.3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4.25" customHeight="1" x14ac:dyDescent="0.3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4.25" customHeight="1" x14ac:dyDescent="0.3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4.25" customHeight="1" x14ac:dyDescent="0.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4.25" customHeight="1" x14ac:dyDescent="0.3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4.25" customHeight="1" x14ac:dyDescent="0.3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4.25" customHeight="1" x14ac:dyDescent="0.3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4.25" customHeight="1" x14ac:dyDescent="0.3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4.25" customHeight="1" x14ac:dyDescent="0.3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4.25" customHeight="1" x14ac:dyDescent="0.3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4.25" customHeight="1" x14ac:dyDescent="0.3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4.25" customHeight="1" x14ac:dyDescent="0.3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4.25" customHeight="1" x14ac:dyDescent="0.3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4.25" customHeight="1" x14ac:dyDescent="0.3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4.25" customHeight="1" x14ac:dyDescent="0.3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4.25" customHeight="1" x14ac:dyDescent="0.3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4.25" customHeight="1" x14ac:dyDescent="0.3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4.25" customHeight="1" x14ac:dyDescent="0.3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4.25" customHeight="1" x14ac:dyDescent="0.3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4.25" customHeight="1" x14ac:dyDescent="0.3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4.25" customHeight="1" x14ac:dyDescent="0.3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4.25" customHeight="1" x14ac:dyDescent="0.3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4.25" customHeight="1" x14ac:dyDescent="0.3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4.25" customHeight="1" x14ac:dyDescent="0.3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4.25" customHeight="1" x14ac:dyDescent="0.3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4.25" customHeight="1" x14ac:dyDescent="0.3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4.25" customHeight="1" x14ac:dyDescent="0.3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4.25" customHeight="1" x14ac:dyDescent="0.3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4.25" customHeight="1" x14ac:dyDescent="0.3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4.25" customHeight="1" x14ac:dyDescent="0.3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4.25" customHeight="1" x14ac:dyDescent="0.3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4.25" customHeight="1" x14ac:dyDescent="0.3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4.25" customHeight="1" x14ac:dyDescent="0.3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4.25" customHeight="1" x14ac:dyDescent="0.3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4.25" customHeight="1" x14ac:dyDescent="0.3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4.25" customHeight="1" x14ac:dyDescent="0.3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4.25" customHeight="1" x14ac:dyDescent="0.3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4.25" customHeight="1" x14ac:dyDescent="0.3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4.25" customHeight="1" x14ac:dyDescent="0.3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4.25" customHeight="1" x14ac:dyDescent="0.3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4.25" customHeight="1" x14ac:dyDescent="0.3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4.25" customHeight="1" x14ac:dyDescent="0.3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4.25" customHeight="1" x14ac:dyDescent="0.3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4.25" customHeight="1" x14ac:dyDescent="0.3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4.25" customHeight="1" x14ac:dyDescent="0.3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4.25" customHeight="1" x14ac:dyDescent="0.3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4.25" customHeight="1" x14ac:dyDescent="0.3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4.25" customHeight="1" x14ac:dyDescent="0.3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4.25" customHeight="1" x14ac:dyDescent="0.3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4.25" customHeight="1" x14ac:dyDescent="0.3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4.25" customHeight="1" x14ac:dyDescent="0.3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4.25" customHeight="1" x14ac:dyDescent="0.3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4.25" customHeight="1" x14ac:dyDescent="0.3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4.25" customHeight="1" x14ac:dyDescent="0.3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4.25" customHeight="1" x14ac:dyDescent="0.3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4.25" customHeight="1" x14ac:dyDescent="0.3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4.25" customHeight="1" x14ac:dyDescent="0.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4.25" customHeight="1" x14ac:dyDescent="0.3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4.25" customHeight="1" x14ac:dyDescent="0.3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4.25" customHeight="1" x14ac:dyDescent="0.3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4.25" customHeight="1" x14ac:dyDescent="0.3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4.25" customHeight="1" x14ac:dyDescent="0.3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4.25" customHeight="1" x14ac:dyDescent="0.3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4.25" customHeight="1" x14ac:dyDescent="0.3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4.25" customHeight="1" x14ac:dyDescent="0.3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4.25" customHeight="1" x14ac:dyDescent="0.3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4.25" customHeight="1" x14ac:dyDescent="0.3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4.25" customHeight="1" x14ac:dyDescent="0.3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4.25" customHeight="1" x14ac:dyDescent="0.3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4.25" customHeight="1" x14ac:dyDescent="0.3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4.25" customHeight="1" x14ac:dyDescent="0.3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4.25" customHeight="1" x14ac:dyDescent="0.3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4.25" customHeight="1" x14ac:dyDescent="0.3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4.25" customHeight="1" x14ac:dyDescent="0.3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4.25" customHeight="1" x14ac:dyDescent="0.3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4.25" customHeight="1" x14ac:dyDescent="0.3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4.25" customHeight="1" x14ac:dyDescent="0.3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4.25" customHeight="1" x14ac:dyDescent="0.3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4.25" customHeight="1" x14ac:dyDescent="0.3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4.25" customHeight="1" x14ac:dyDescent="0.3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4.25" customHeight="1" x14ac:dyDescent="0.3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4.25" customHeight="1" x14ac:dyDescent="0.3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4.25" customHeight="1" x14ac:dyDescent="0.3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4.25" customHeight="1" x14ac:dyDescent="0.3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4.25" customHeight="1" x14ac:dyDescent="0.3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4.25" customHeight="1" x14ac:dyDescent="0.3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4.25" customHeight="1" x14ac:dyDescent="0.3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4.25" customHeight="1" x14ac:dyDescent="0.3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4.25" customHeight="1" x14ac:dyDescent="0.3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4.25" customHeight="1" x14ac:dyDescent="0.3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4.25" customHeight="1" x14ac:dyDescent="0.3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4.25" customHeight="1" x14ac:dyDescent="0.3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4.25" customHeight="1" x14ac:dyDescent="0.3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4.25" customHeight="1" x14ac:dyDescent="0.3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4.25" customHeight="1" x14ac:dyDescent="0.3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4.25" customHeight="1" x14ac:dyDescent="0.3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4.25" customHeight="1" x14ac:dyDescent="0.3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4.25" customHeight="1" x14ac:dyDescent="0.3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4.25" customHeight="1" x14ac:dyDescent="0.3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4.25" customHeight="1" x14ac:dyDescent="0.3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4.25" customHeight="1" x14ac:dyDescent="0.3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4.25" customHeight="1" x14ac:dyDescent="0.3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4.25" customHeight="1" x14ac:dyDescent="0.3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4.25" customHeight="1" x14ac:dyDescent="0.3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4.25" customHeight="1" x14ac:dyDescent="0.3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4.25" customHeight="1" x14ac:dyDescent="0.3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4.25" customHeight="1" x14ac:dyDescent="0.3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4.25" customHeight="1" x14ac:dyDescent="0.3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4.25" customHeight="1" x14ac:dyDescent="0.3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4.25" customHeight="1" x14ac:dyDescent="0.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4.25" customHeight="1" x14ac:dyDescent="0.3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4.25" customHeight="1" x14ac:dyDescent="0.3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4.25" customHeight="1" x14ac:dyDescent="0.3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4.25" customHeight="1" x14ac:dyDescent="0.3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4.25" customHeight="1" x14ac:dyDescent="0.3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4.25" customHeight="1" x14ac:dyDescent="0.3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4.25" customHeight="1" x14ac:dyDescent="0.3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4.25" customHeight="1" x14ac:dyDescent="0.3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4.25" customHeight="1" x14ac:dyDescent="0.3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4.25" customHeight="1" x14ac:dyDescent="0.3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4.25" customHeight="1" x14ac:dyDescent="0.3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4.25" customHeight="1" x14ac:dyDescent="0.3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4.25" customHeight="1" x14ac:dyDescent="0.3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4.25" customHeight="1" x14ac:dyDescent="0.3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4.25" customHeight="1" x14ac:dyDescent="0.3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4.25" customHeight="1" x14ac:dyDescent="0.3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4.25" customHeight="1" x14ac:dyDescent="0.3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4.25" customHeight="1" x14ac:dyDescent="0.3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4.25" customHeight="1" x14ac:dyDescent="0.3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4.25" customHeight="1" x14ac:dyDescent="0.3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4.25" customHeight="1" x14ac:dyDescent="0.3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4.25" customHeight="1" x14ac:dyDescent="0.3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4.25" customHeight="1" x14ac:dyDescent="0.3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4.25" customHeight="1" x14ac:dyDescent="0.3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4.25" customHeight="1" x14ac:dyDescent="0.3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4.25" customHeight="1" x14ac:dyDescent="0.3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4.25" customHeight="1" x14ac:dyDescent="0.3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4.25" customHeight="1" x14ac:dyDescent="0.3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4.25" customHeight="1" x14ac:dyDescent="0.3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4.25" customHeight="1" x14ac:dyDescent="0.3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4.25" customHeight="1" x14ac:dyDescent="0.3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4.25" customHeight="1" x14ac:dyDescent="0.3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4.25" customHeight="1" x14ac:dyDescent="0.3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4.25" customHeight="1" x14ac:dyDescent="0.3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4.25" customHeight="1" x14ac:dyDescent="0.3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4.25" customHeight="1" x14ac:dyDescent="0.3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4.25" customHeight="1" x14ac:dyDescent="0.3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4.25" customHeight="1" x14ac:dyDescent="0.3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4.25" customHeight="1" x14ac:dyDescent="0.3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4.25" customHeight="1" x14ac:dyDescent="0.3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4.25" customHeight="1" x14ac:dyDescent="0.3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4.25" customHeight="1" x14ac:dyDescent="0.3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4.25" customHeight="1" x14ac:dyDescent="0.3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4.25" customHeight="1" x14ac:dyDescent="0.3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4.25" customHeight="1" x14ac:dyDescent="0.3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4.25" customHeight="1" x14ac:dyDescent="0.3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4.25" customHeight="1" x14ac:dyDescent="0.3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4.25" customHeight="1" x14ac:dyDescent="0.3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4.25" customHeight="1" x14ac:dyDescent="0.3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4.25" customHeight="1" x14ac:dyDescent="0.3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4.25" customHeight="1" x14ac:dyDescent="0.3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4.25" customHeight="1" x14ac:dyDescent="0.3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4.25" customHeight="1" x14ac:dyDescent="0.3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4.25" customHeight="1" x14ac:dyDescent="0.3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4.25" customHeight="1" x14ac:dyDescent="0.3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4.25" customHeight="1" x14ac:dyDescent="0.3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4.25" customHeight="1" x14ac:dyDescent="0.3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4.25" customHeight="1" x14ac:dyDescent="0.3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4.25" customHeight="1" x14ac:dyDescent="0.3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4.25" customHeight="1" x14ac:dyDescent="0.3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4.25" customHeight="1" x14ac:dyDescent="0.3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4.25" customHeight="1" x14ac:dyDescent="0.3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4.25" customHeight="1" x14ac:dyDescent="0.3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4.25" customHeight="1" x14ac:dyDescent="0.3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4.25" customHeight="1" x14ac:dyDescent="0.3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4.25" customHeight="1" x14ac:dyDescent="0.3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4.25" customHeight="1" x14ac:dyDescent="0.3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4.25" customHeight="1" x14ac:dyDescent="0.3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4.25" customHeight="1" x14ac:dyDescent="0.3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4.25" customHeight="1" x14ac:dyDescent="0.3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4.25" customHeight="1" x14ac:dyDescent="0.3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4.25" customHeight="1" x14ac:dyDescent="0.3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4.25" customHeight="1" x14ac:dyDescent="0.3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4.25" customHeight="1" x14ac:dyDescent="0.3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4.25" customHeight="1" x14ac:dyDescent="0.3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4.25" customHeight="1" x14ac:dyDescent="0.3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4.25" customHeight="1" x14ac:dyDescent="0.3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4.25" customHeight="1" x14ac:dyDescent="0.3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4.25" customHeight="1" x14ac:dyDescent="0.3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4.25" customHeight="1" x14ac:dyDescent="0.3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4.25" customHeight="1" x14ac:dyDescent="0.3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4.25" customHeight="1" x14ac:dyDescent="0.3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4.25" customHeight="1" x14ac:dyDescent="0.3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4.25" customHeight="1" x14ac:dyDescent="0.3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4.25" customHeight="1" x14ac:dyDescent="0.3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4.25" customHeight="1" x14ac:dyDescent="0.3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4.25" customHeight="1" x14ac:dyDescent="0.3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4.25" customHeight="1" x14ac:dyDescent="0.3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4.25" customHeight="1" x14ac:dyDescent="0.3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4.25" customHeight="1" x14ac:dyDescent="0.3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4.25" customHeight="1" x14ac:dyDescent="0.3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4.25" customHeight="1" x14ac:dyDescent="0.3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4.25" customHeight="1" x14ac:dyDescent="0.3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4.25" customHeight="1" x14ac:dyDescent="0.3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4.25" customHeight="1" x14ac:dyDescent="0.3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4.25" customHeight="1" x14ac:dyDescent="0.3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4.25" customHeight="1" x14ac:dyDescent="0.3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4.25" customHeight="1" x14ac:dyDescent="0.3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4.25" customHeight="1" x14ac:dyDescent="0.3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4.25" customHeight="1" x14ac:dyDescent="0.3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4.25" customHeight="1" x14ac:dyDescent="0.3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4.25" customHeight="1" x14ac:dyDescent="0.3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4.25" customHeight="1" x14ac:dyDescent="0.3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4.25" customHeight="1" x14ac:dyDescent="0.3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4.25" customHeight="1" x14ac:dyDescent="0.3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4.25" customHeight="1" x14ac:dyDescent="0.3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4.25" customHeight="1" x14ac:dyDescent="0.3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4.25" customHeight="1" x14ac:dyDescent="0.3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4.25" customHeight="1" x14ac:dyDescent="0.3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4.25" customHeight="1" x14ac:dyDescent="0.3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4.25" customHeight="1" x14ac:dyDescent="0.3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4.25" customHeight="1" x14ac:dyDescent="0.3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4.25" customHeight="1" x14ac:dyDescent="0.3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4.25" customHeight="1" x14ac:dyDescent="0.3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4.25" customHeight="1" x14ac:dyDescent="0.3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4.25" customHeight="1" x14ac:dyDescent="0.3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4.25" customHeight="1" x14ac:dyDescent="0.3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4.25" customHeight="1" x14ac:dyDescent="0.3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4.25" customHeight="1" x14ac:dyDescent="0.3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4.25" customHeight="1" x14ac:dyDescent="0.3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4.25" customHeight="1" x14ac:dyDescent="0.3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4.25" customHeight="1" x14ac:dyDescent="0.3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4.25" customHeight="1" x14ac:dyDescent="0.3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4.25" customHeight="1" x14ac:dyDescent="0.3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4.25" customHeight="1" x14ac:dyDescent="0.3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4.25" customHeight="1" x14ac:dyDescent="0.3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4.25" customHeight="1" x14ac:dyDescent="0.3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4.25" customHeight="1" x14ac:dyDescent="0.3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4.25" customHeight="1" x14ac:dyDescent="0.3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4.25" customHeight="1" x14ac:dyDescent="0.3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4.25" customHeight="1" x14ac:dyDescent="0.3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4.25" customHeight="1" x14ac:dyDescent="0.3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4.25" customHeight="1" x14ac:dyDescent="0.3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4.25" customHeight="1" x14ac:dyDescent="0.3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4.25" customHeight="1" x14ac:dyDescent="0.3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4.25" customHeight="1" x14ac:dyDescent="0.3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4.25" customHeight="1" x14ac:dyDescent="0.3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4.25" customHeight="1" x14ac:dyDescent="0.3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4.25" customHeight="1" x14ac:dyDescent="0.3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4.25" customHeight="1" x14ac:dyDescent="0.3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</sheetData>
  <mergeCells count="12">
    <mergeCell ref="A7:C7"/>
    <mergeCell ref="G7:I7"/>
    <mergeCell ref="A1:K1"/>
    <mergeCell ref="A2:K2"/>
    <mergeCell ref="D3:K3"/>
    <mergeCell ref="D4:K4"/>
    <mergeCell ref="D5:K5"/>
    <mergeCell ref="A8:C8"/>
    <mergeCell ref="G8:I8"/>
    <mergeCell ref="G12:I12"/>
    <mergeCell ref="G11:I11"/>
    <mergeCell ref="G10:I10"/>
  </mergeCells>
  <printOptions horizontalCentered="1"/>
  <pageMargins left="0.70866141732283472" right="0.70866141732283472" top="0.74803149606299213" bottom="0.74803149606299213" header="0" footer="0"/>
  <pageSetup paperSize="9" scale="62" orientation="landscape" r:id="rId1"/>
  <headerFooter>
    <oddFooter>&amp;LE) Supporto Generale&amp;R&amp;P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1AF27-3E31-423C-8457-BA2FA5152BF8}">
  <sheetPr>
    <tabColor theme="7" tint="-0.249977111117893"/>
    <pageSetUpPr fitToPage="1"/>
  </sheetPr>
  <dimension ref="A1:Y975"/>
  <sheetViews>
    <sheetView zoomScale="70" zoomScaleNormal="70" workbookViewId="0">
      <selection activeCell="L70" sqref="L70"/>
    </sheetView>
  </sheetViews>
  <sheetFormatPr defaultColWidth="14.453125" defaultRowHeight="15" customHeight="1" x14ac:dyDescent="0.3"/>
  <cols>
    <col min="1" max="1" width="3.54296875" style="75" customWidth="1"/>
    <col min="2" max="2" width="3" style="75" customWidth="1"/>
    <col min="3" max="3" width="61" style="75" bestFit="1" customWidth="1"/>
    <col min="4" max="5" width="17.54296875" style="75" customWidth="1"/>
    <col min="6" max="6" width="2.54296875" style="75" customWidth="1"/>
    <col min="7" max="7" width="3" style="75" customWidth="1"/>
    <col min="8" max="8" width="67.81640625" style="75" bestFit="1" customWidth="1"/>
    <col min="9" max="10" width="17.54296875" style="75" customWidth="1"/>
    <col min="11" max="25" width="8.54296875" style="75" customWidth="1"/>
    <col min="26" max="16384" width="14.453125" style="75"/>
  </cols>
  <sheetData>
    <row r="1" spans="1:25" ht="124.4" customHeight="1" x14ac:dyDescent="0.3">
      <c r="A1" s="396" t="s">
        <v>464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</row>
    <row r="2" spans="1:25" ht="23.5" customHeight="1" x14ac:dyDescent="0.3">
      <c r="A2" s="276"/>
      <c r="B2" s="277"/>
      <c r="C2" s="263" t="s">
        <v>200</v>
      </c>
      <c r="D2" s="342" t="s">
        <v>493</v>
      </c>
      <c r="E2" s="352"/>
      <c r="F2" s="352"/>
      <c r="G2" s="352"/>
      <c r="H2" s="352"/>
      <c r="I2" s="352"/>
      <c r="J2" s="352"/>
      <c r="K2" s="353"/>
    </row>
    <row r="3" spans="1:25" ht="23.5" customHeight="1" x14ac:dyDescent="0.3">
      <c r="A3" s="276"/>
      <c r="B3" s="277"/>
      <c r="C3" s="263" t="s">
        <v>201</v>
      </c>
      <c r="D3" s="342" t="s">
        <v>494</v>
      </c>
      <c r="E3" s="352"/>
      <c r="F3" s="352"/>
      <c r="G3" s="352"/>
      <c r="H3" s="352"/>
      <c r="I3" s="352"/>
      <c r="J3" s="352"/>
      <c r="K3" s="353"/>
    </row>
    <row r="4" spans="1:25" ht="23.5" customHeight="1" x14ac:dyDescent="0.3">
      <c r="A4" s="276"/>
      <c r="B4" s="277"/>
      <c r="C4" s="263" t="s">
        <v>202</v>
      </c>
      <c r="D4" s="354">
        <v>96036700795</v>
      </c>
      <c r="E4" s="352"/>
      <c r="F4" s="352"/>
      <c r="G4" s="352"/>
      <c r="H4" s="352"/>
      <c r="I4" s="352"/>
      <c r="J4" s="352"/>
      <c r="K4" s="353"/>
    </row>
    <row r="5" spans="1:25" s="256" customFormat="1" ht="18" customHeight="1" x14ac:dyDescent="0.3">
      <c r="A5" s="398" t="s">
        <v>488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</row>
    <row r="6" spans="1:25" ht="30" customHeight="1" thickBot="1" x14ac:dyDescent="0.35">
      <c r="A6" s="399"/>
      <c r="B6" s="399"/>
      <c r="C6" s="399"/>
      <c r="D6" s="399"/>
      <c r="E6" s="399"/>
      <c r="F6" s="399"/>
      <c r="G6" s="399"/>
      <c r="H6" s="399"/>
      <c r="I6" s="399"/>
      <c r="J6" s="399"/>
      <c r="K6" s="399"/>
    </row>
    <row r="7" spans="1:25" ht="18.5" thickBot="1" x14ac:dyDescent="0.45">
      <c r="A7" s="400" t="s">
        <v>462</v>
      </c>
      <c r="B7" s="401"/>
      <c r="C7" s="402"/>
      <c r="D7" s="203">
        <v>2025</v>
      </c>
      <c r="E7" s="205">
        <v>2024</v>
      </c>
      <c r="F7" s="280"/>
      <c r="G7" s="401" t="s">
        <v>463</v>
      </c>
      <c r="H7" s="402"/>
      <c r="I7" s="203">
        <v>2025</v>
      </c>
      <c r="J7" s="204">
        <v>2024</v>
      </c>
      <c r="K7" s="279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</row>
    <row r="8" spans="1:25" ht="24.65" customHeight="1" x14ac:dyDescent="0.3">
      <c r="A8" s="173"/>
      <c r="B8" s="173" t="s">
        <v>8</v>
      </c>
      <c r="C8" s="281" t="s">
        <v>465</v>
      </c>
      <c r="D8" s="282">
        <v>0</v>
      </c>
      <c r="E8" s="283">
        <v>0</v>
      </c>
      <c r="F8" s="215"/>
      <c r="G8" s="281" t="s">
        <v>8</v>
      </c>
      <c r="H8" s="281" t="s">
        <v>465</v>
      </c>
      <c r="I8" s="282">
        <v>0</v>
      </c>
      <c r="J8" s="282">
        <v>0</v>
      </c>
      <c r="K8" s="256"/>
    </row>
    <row r="9" spans="1:25" ht="24.65" customHeight="1" thickBot="1" x14ac:dyDescent="0.35">
      <c r="A9" s="284"/>
      <c r="B9" s="284" t="s">
        <v>14</v>
      </c>
      <c r="C9" s="285" t="s">
        <v>466</v>
      </c>
      <c r="D9" s="286">
        <v>0</v>
      </c>
      <c r="E9" s="287">
        <v>0</v>
      </c>
      <c r="F9" s="215"/>
      <c r="G9" s="285" t="s">
        <v>14</v>
      </c>
      <c r="H9" s="285" t="s">
        <v>466</v>
      </c>
      <c r="I9" s="286">
        <v>0</v>
      </c>
      <c r="J9" s="286">
        <v>0</v>
      </c>
      <c r="K9" s="256"/>
    </row>
    <row r="10" spans="1:25" ht="35.5" customHeight="1" thickBot="1" x14ac:dyDescent="0.35">
      <c r="A10" s="403" t="s">
        <v>467</v>
      </c>
      <c r="B10" s="404"/>
      <c r="C10" s="405"/>
      <c r="D10" s="288">
        <f>SUM(D8:D9)</f>
        <v>0</v>
      </c>
      <c r="E10" s="289">
        <f>SUM(E8:E9)</f>
        <v>0</v>
      </c>
      <c r="F10" s="290"/>
      <c r="G10" s="404" t="s">
        <v>468</v>
      </c>
      <c r="H10" s="405"/>
      <c r="I10" s="288">
        <f>SUM(I8:I9)</f>
        <v>0</v>
      </c>
      <c r="J10" s="291">
        <f>SUM(J8:J9)</f>
        <v>0</v>
      </c>
      <c r="K10" s="256"/>
    </row>
    <row r="11" spans="1:25" ht="14.25" customHeight="1" x14ac:dyDescent="0.3"/>
    <row r="12" spans="1:25" ht="14.25" customHeight="1" x14ac:dyDescent="0.3"/>
    <row r="13" spans="1:25" ht="14.25" customHeight="1" x14ac:dyDescent="0.3"/>
    <row r="14" spans="1:25" ht="14.25" customHeight="1" x14ac:dyDescent="0.3"/>
    <row r="15" spans="1:25" ht="14.25" customHeight="1" x14ac:dyDescent="0.3"/>
    <row r="16" spans="1:25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</sheetData>
  <mergeCells count="9">
    <mergeCell ref="A1:K1"/>
    <mergeCell ref="A5:K6"/>
    <mergeCell ref="A7:C7"/>
    <mergeCell ref="A10:C10"/>
    <mergeCell ref="G10:H10"/>
    <mergeCell ref="G7:H7"/>
    <mergeCell ref="D2:K2"/>
    <mergeCell ref="D3:K3"/>
    <mergeCell ref="D4:K4"/>
  </mergeCells>
  <printOptions horizontalCentered="1"/>
  <pageMargins left="0.70866141732283472" right="0.70866141732283472" top="0.74803149606299213" bottom="0.74803149606299213" header="0" footer="0"/>
  <pageSetup paperSize="9" orientation="landscape" r:id="rId1"/>
  <headerFooter>
    <oddFooter>&amp;LD) Finanziarie e Patrimoniali&amp;R&amp;P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E16" sqref="E16"/>
    </sheetView>
  </sheetViews>
  <sheetFormatPr defaultColWidth="14.453125" defaultRowHeight="15" customHeight="1" x14ac:dyDescent="0.35"/>
  <cols>
    <col min="1" max="4" width="4.81640625" customWidth="1"/>
    <col min="5" max="5" width="88" customWidth="1"/>
    <col min="6" max="26" width="9.1796875" customWidth="1"/>
  </cols>
  <sheetData>
    <row r="1" spans="1:26" ht="14.25" customHeight="1" x14ac:dyDescent="0.45">
      <c r="A1" s="21" t="s">
        <v>1</v>
      </c>
      <c r="B1" s="1"/>
      <c r="C1" s="22"/>
      <c r="D1" s="23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14.25" customHeight="1" x14ac:dyDescent="0.45">
      <c r="A2" s="26" t="s">
        <v>2</v>
      </c>
      <c r="B2" s="27"/>
      <c r="C2" s="28"/>
      <c r="D2" s="29"/>
      <c r="E2" s="19" t="s">
        <v>411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4.25" customHeight="1" x14ac:dyDescent="0.45">
      <c r="A3" s="30" t="s">
        <v>4</v>
      </c>
      <c r="B3" s="30"/>
      <c r="C3" s="31"/>
      <c r="D3" s="29"/>
      <c r="E3" s="19" t="s">
        <v>5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14.25" customHeight="1" x14ac:dyDescent="0.45">
      <c r="A4" s="30" t="s">
        <v>4</v>
      </c>
      <c r="B4" s="33" t="s">
        <v>6</v>
      </c>
      <c r="C4" s="34"/>
      <c r="D4" s="29"/>
      <c r="E4" s="19" t="s">
        <v>7</v>
      </c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4.25" customHeight="1" x14ac:dyDescent="0.45">
      <c r="A5" s="36" t="s">
        <v>4</v>
      </c>
      <c r="B5" s="37" t="s">
        <v>6</v>
      </c>
      <c r="C5" s="38" t="s">
        <v>8</v>
      </c>
      <c r="D5" s="39">
        <v>1</v>
      </c>
      <c r="E5" s="40" t="s">
        <v>11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4.25" customHeight="1" x14ac:dyDescent="0.45">
      <c r="A6" s="36" t="s">
        <v>4</v>
      </c>
      <c r="B6" s="37" t="s">
        <v>6</v>
      </c>
      <c r="C6" s="38" t="s">
        <v>14</v>
      </c>
      <c r="D6" s="39">
        <v>1</v>
      </c>
      <c r="E6" s="40" t="s">
        <v>16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4.25" customHeight="1" x14ac:dyDescent="0.45">
      <c r="A7" s="36" t="s">
        <v>4</v>
      </c>
      <c r="B7" s="37" t="s">
        <v>6</v>
      </c>
      <c r="C7" s="38" t="s">
        <v>18</v>
      </c>
      <c r="D7" s="39">
        <v>1</v>
      </c>
      <c r="E7" s="40" t="s">
        <v>20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 x14ac:dyDescent="0.45">
      <c r="A8" s="36" t="s">
        <v>4</v>
      </c>
      <c r="B8" s="37" t="s">
        <v>6</v>
      </c>
      <c r="C8" s="38" t="s">
        <v>22</v>
      </c>
      <c r="D8" s="39">
        <v>1</v>
      </c>
      <c r="E8" s="40" t="s">
        <v>24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4.25" customHeight="1" x14ac:dyDescent="0.45">
      <c r="A9" s="36" t="s">
        <v>4</v>
      </c>
      <c r="B9" s="37" t="s">
        <v>6</v>
      </c>
      <c r="C9" s="38" t="s">
        <v>26</v>
      </c>
      <c r="D9" s="39">
        <v>1</v>
      </c>
      <c r="E9" s="40" t="s">
        <v>28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4.25" customHeight="1" x14ac:dyDescent="0.45">
      <c r="A10" s="36" t="s">
        <v>4</v>
      </c>
      <c r="B10" s="37" t="s">
        <v>6</v>
      </c>
      <c r="C10" s="38" t="s">
        <v>30</v>
      </c>
      <c r="D10" s="39">
        <v>1</v>
      </c>
      <c r="E10" s="40" t="s">
        <v>32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4.25" customHeight="1" x14ac:dyDescent="0.45">
      <c r="A11" s="36" t="s">
        <v>4</v>
      </c>
      <c r="B11" s="37" t="s">
        <v>6</v>
      </c>
      <c r="C11" s="38" t="s">
        <v>33</v>
      </c>
      <c r="D11" s="39">
        <v>1</v>
      </c>
      <c r="E11" s="40" t="s">
        <v>35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 x14ac:dyDescent="0.45">
      <c r="A12" s="36" t="s">
        <v>4</v>
      </c>
      <c r="B12" s="37" t="s">
        <v>6</v>
      </c>
      <c r="C12" s="38" t="s">
        <v>33</v>
      </c>
      <c r="D12" s="39">
        <v>2</v>
      </c>
      <c r="E12" s="40" t="s">
        <v>38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 x14ac:dyDescent="0.45">
      <c r="A13" s="30" t="s">
        <v>4</v>
      </c>
      <c r="B13" s="33" t="s">
        <v>41</v>
      </c>
      <c r="C13" s="34"/>
      <c r="D13" s="29"/>
      <c r="E13" s="19" t="s">
        <v>42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 x14ac:dyDescent="0.45">
      <c r="A14" s="36" t="s">
        <v>4</v>
      </c>
      <c r="B14" s="37" t="s">
        <v>41</v>
      </c>
      <c r="C14" s="38" t="s">
        <v>8</v>
      </c>
      <c r="D14" s="39">
        <v>1</v>
      </c>
      <c r="E14" s="40" t="s">
        <v>44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 x14ac:dyDescent="0.45">
      <c r="A15" s="36" t="s">
        <v>4</v>
      </c>
      <c r="B15" s="37" t="s">
        <v>41</v>
      </c>
      <c r="C15" s="38" t="s">
        <v>14</v>
      </c>
      <c r="D15" s="39">
        <v>1</v>
      </c>
      <c r="E15" s="40" t="s">
        <v>47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 x14ac:dyDescent="0.45">
      <c r="A16" s="36" t="s">
        <v>4</v>
      </c>
      <c r="B16" s="37" t="s">
        <v>41</v>
      </c>
      <c r="C16" s="38" t="s">
        <v>18</v>
      </c>
      <c r="D16" s="39">
        <v>1</v>
      </c>
      <c r="E16" s="40" t="s">
        <v>50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 x14ac:dyDescent="0.45">
      <c r="A17" s="36" t="s">
        <v>4</v>
      </c>
      <c r="B17" s="37" t="s">
        <v>41</v>
      </c>
      <c r="C17" s="38" t="s">
        <v>18</v>
      </c>
      <c r="D17" s="39">
        <v>2</v>
      </c>
      <c r="E17" s="40" t="s">
        <v>52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 x14ac:dyDescent="0.45">
      <c r="A18" s="36" t="s">
        <v>4</v>
      </c>
      <c r="B18" s="37" t="s">
        <v>41</v>
      </c>
      <c r="C18" s="38" t="s">
        <v>22</v>
      </c>
      <c r="D18" s="39">
        <v>1</v>
      </c>
      <c r="E18" s="40" t="s">
        <v>55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 x14ac:dyDescent="0.45">
      <c r="A19" s="36" t="s">
        <v>4</v>
      </c>
      <c r="B19" s="37" t="s">
        <v>41</v>
      </c>
      <c r="C19" s="38" t="s">
        <v>22</v>
      </c>
      <c r="D19" s="39">
        <v>2</v>
      </c>
      <c r="E19" s="40" t="s">
        <v>57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 x14ac:dyDescent="0.45">
      <c r="A20" s="36" t="s">
        <v>4</v>
      </c>
      <c r="B20" s="37" t="s">
        <v>41</v>
      </c>
      <c r="C20" s="38" t="s">
        <v>22</v>
      </c>
      <c r="D20" s="39">
        <v>3</v>
      </c>
      <c r="E20" s="40" t="s">
        <v>60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 x14ac:dyDescent="0.45">
      <c r="A21" s="36" t="s">
        <v>4</v>
      </c>
      <c r="B21" s="37" t="s">
        <v>41</v>
      </c>
      <c r="C21" s="38" t="s">
        <v>26</v>
      </c>
      <c r="D21" s="39">
        <v>1</v>
      </c>
      <c r="E21" s="40" t="s">
        <v>32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33.75" customHeight="1" x14ac:dyDescent="0.35">
      <c r="A22" s="41" t="s">
        <v>4</v>
      </c>
      <c r="B22" s="42" t="s">
        <v>63</v>
      </c>
      <c r="C22" s="43"/>
      <c r="D22" s="44"/>
      <c r="E22" s="45" t="s">
        <v>64</v>
      </c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ht="14.25" customHeight="1" x14ac:dyDescent="0.45">
      <c r="A23" s="36" t="s">
        <v>4</v>
      </c>
      <c r="B23" s="47" t="s">
        <v>63</v>
      </c>
      <c r="C23" s="38" t="s">
        <v>8</v>
      </c>
      <c r="D23" s="39">
        <v>1</v>
      </c>
      <c r="E23" s="18" t="s">
        <v>412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 x14ac:dyDescent="0.45">
      <c r="A24" s="36" t="s">
        <v>4</v>
      </c>
      <c r="B24" s="47" t="s">
        <v>63</v>
      </c>
      <c r="C24" s="38" t="s">
        <v>8</v>
      </c>
      <c r="D24" s="39">
        <v>2</v>
      </c>
      <c r="E24" s="18" t="s">
        <v>413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 x14ac:dyDescent="0.45">
      <c r="A25" s="36" t="s">
        <v>4</v>
      </c>
      <c r="B25" s="47" t="s">
        <v>63</v>
      </c>
      <c r="C25" s="38" t="s">
        <v>8</v>
      </c>
      <c r="D25" s="39">
        <v>3</v>
      </c>
      <c r="E25" s="18" t="s">
        <v>414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 x14ac:dyDescent="0.45">
      <c r="A26" s="36" t="s">
        <v>4</v>
      </c>
      <c r="B26" s="47" t="s">
        <v>63</v>
      </c>
      <c r="C26" s="38" t="s">
        <v>14</v>
      </c>
      <c r="D26" s="39">
        <v>1</v>
      </c>
      <c r="E26" s="18" t="s">
        <v>415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 x14ac:dyDescent="0.45">
      <c r="A27" s="36" t="s">
        <v>4</v>
      </c>
      <c r="B27" s="47" t="s">
        <v>63</v>
      </c>
      <c r="C27" s="38" t="s">
        <v>14</v>
      </c>
      <c r="D27" s="39">
        <v>2</v>
      </c>
      <c r="E27" s="18" t="s">
        <v>416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 x14ac:dyDescent="0.45">
      <c r="A28" s="36" t="s">
        <v>4</v>
      </c>
      <c r="B28" s="47" t="s">
        <v>63</v>
      </c>
      <c r="C28" s="38" t="s">
        <v>14</v>
      </c>
      <c r="D28" s="39">
        <v>3</v>
      </c>
      <c r="E28" s="18" t="s">
        <v>417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 x14ac:dyDescent="0.45">
      <c r="A29" s="36" t="s">
        <v>4</v>
      </c>
      <c r="B29" s="47" t="s">
        <v>63</v>
      </c>
      <c r="C29" s="38" t="s">
        <v>14</v>
      </c>
      <c r="D29" s="39">
        <v>4</v>
      </c>
      <c r="E29" s="18" t="s">
        <v>418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 x14ac:dyDescent="0.45">
      <c r="A30" s="36" t="s">
        <v>4</v>
      </c>
      <c r="B30" s="47" t="s">
        <v>63</v>
      </c>
      <c r="C30" s="38" t="s">
        <v>18</v>
      </c>
      <c r="D30" s="39">
        <v>1</v>
      </c>
      <c r="E30" s="40" t="s">
        <v>75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 x14ac:dyDescent="0.45">
      <c r="A31" s="36" t="s">
        <v>4</v>
      </c>
      <c r="B31" s="47" t="s">
        <v>63</v>
      </c>
      <c r="C31" s="38" t="s">
        <v>18</v>
      </c>
      <c r="D31" s="39">
        <v>2</v>
      </c>
      <c r="E31" s="40" t="s">
        <v>76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 x14ac:dyDescent="0.45">
      <c r="A32" s="36" t="s">
        <v>4</v>
      </c>
      <c r="B32" s="47" t="s">
        <v>63</v>
      </c>
      <c r="C32" s="38" t="s">
        <v>18</v>
      </c>
      <c r="D32" s="39">
        <v>3</v>
      </c>
      <c r="E32" s="40" t="s">
        <v>77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 x14ac:dyDescent="0.35">
      <c r="A33" s="48" t="s">
        <v>78</v>
      </c>
      <c r="B33" s="42" t="s">
        <v>6</v>
      </c>
      <c r="C33" s="43"/>
      <c r="D33" s="44"/>
      <c r="E33" s="49" t="s">
        <v>80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ht="14.25" customHeight="1" x14ac:dyDescent="0.45">
      <c r="A34" s="50" t="s">
        <v>78</v>
      </c>
      <c r="B34" s="37" t="s">
        <v>6</v>
      </c>
      <c r="C34" s="38" t="s">
        <v>8</v>
      </c>
      <c r="D34" s="39">
        <v>1</v>
      </c>
      <c r="E34" s="5" t="s">
        <v>81</v>
      </c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14.25" customHeight="1" x14ac:dyDescent="0.45">
      <c r="A35" s="50" t="s">
        <v>78</v>
      </c>
      <c r="B35" s="37" t="s">
        <v>6</v>
      </c>
      <c r="C35" s="38" t="s">
        <v>14</v>
      </c>
      <c r="D35" s="39">
        <v>1</v>
      </c>
      <c r="E35" s="5" t="s">
        <v>82</v>
      </c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ht="14.25" customHeight="1" x14ac:dyDescent="0.45">
      <c r="A36" s="50" t="s">
        <v>78</v>
      </c>
      <c r="B36" s="37" t="s">
        <v>6</v>
      </c>
      <c r="C36" s="38" t="s">
        <v>18</v>
      </c>
      <c r="D36" s="39">
        <v>1</v>
      </c>
      <c r="E36" s="5" t="s">
        <v>83</v>
      </c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14.25" customHeight="1" x14ac:dyDescent="0.35">
      <c r="A37" s="48" t="s">
        <v>78</v>
      </c>
      <c r="B37" s="42" t="s">
        <v>6</v>
      </c>
      <c r="C37" s="52" t="s">
        <v>22</v>
      </c>
      <c r="D37" s="44"/>
      <c r="E37" s="49" t="s">
        <v>84</v>
      </c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ht="14.25" customHeight="1" x14ac:dyDescent="0.45">
      <c r="A38" s="50" t="s">
        <v>78</v>
      </c>
      <c r="B38" s="37" t="s">
        <v>6</v>
      </c>
      <c r="C38" s="53" t="s">
        <v>22</v>
      </c>
      <c r="D38" s="39">
        <v>1</v>
      </c>
      <c r="E38" s="40" t="s">
        <v>85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 x14ac:dyDescent="0.45">
      <c r="A39" s="50" t="s">
        <v>78</v>
      </c>
      <c r="B39" s="37" t="s">
        <v>6</v>
      </c>
      <c r="C39" s="53" t="s">
        <v>22</v>
      </c>
      <c r="D39" s="39">
        <v>2</v>
      </c>
      <c r="E39" s="40" t="s">
        <v>86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 x14ac:dyDescent="0.45">
      <c r="A40" s="50" t="s">
        <v>78</v>
      </c>
      <c r="B40" s="37" t="s">
        <v>6</v>
      </c>
      <c r="C40" s="53" t="s">
        <v>22</v>
      </c>
      <c r="D40" s="39">
        <v>3</v>
      </c>
      <c r="E40" s="40" t="s">
        <v>87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 x14ac:dyDescent="0.45">
      <c r="A41" s="50" t="s">
        <v>78</v>
      </c>
      <c r="B41" s="37" t="s">
        <v>6</v>
      </c>
      <c r="C41" s="53" t="s">
        <v>22</v>
      </c>
      <c r="D41" s="39">
        <v>4</v>
      </c>
      <c r="E41" s="40" t="s">
        <v>88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 x14ac:dyDescent="0.45">
      <c r="A42" s="50" t="s">
        <v>78</v>
      </c>
      <c r="B42" s="37" t="s">
        <v>6</v>
      </c>
      <c r="C42" s="38" t="s">
        <v>26</v>
      </c>
      <c r="D42" s="39">
        <v>1</v>
      </c>
      <c r="E42" s="5" t="s">
        <v>89</v>
      </c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33" customHeight="1" x14ac:dyDescent="0.35">
      <c r="A43" s="48" t="s">
        <v>78</v>
      </c>
      <c r="B43" s="42" t="s">
        <v>41</v>
      </c>
      <c r="C43" s="43"/>
      <c r="D43" s="44"/>
      <c r="E43" s="45" t="s">
        <v>90</v>
      </c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spans="1:26" ht="14.25" customHeight="1" x14ac:dyDescent="0.45">
      <c r="A44" s="26" t="s">
        <v>78</v>
      </c>
      <c r="B44" s="42" t="s">
        <v>41</v>
      </c>
      <c r="C44" s="28" t="s">
        <v>8</v>
      </c>
      <c r="D44" s="29"/>
      <c r="E44" s="19" t="s">
        <v>91</v>
      </c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4.25" customHeight="1" x14ac:dyDescent="0.45">
      <c r="A45" s="50" t="s">
        <v>78</v>
      </c>
      <c r="B45" s="47" t="s">
        <v>41</v>
      </c>
      <c r="C45" s="38" t="s">
        <v>8</v>
      </c>
      <c r="D45" s="39">
        <v>1</v>
      </c>
      <c r="E45" s="40" t="s">
        <v>92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 x14ac:dyDescent="0.45">
      <c r="A46" s="50" t="s">
        <v>78</v>
      </c>
      <c r="B46" s="47" t="s">
        <v>41</v>
      </c>
      <c r="C46" s="38" t="s">
        <v>8</v>
      </c>
      <c r="D46" s="39">
        <v>2</v>
      </c>
      <c r="E46" s="40" t="s">
        <v>93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 x14ac:dyDescent="0.45">
      <c r="A47" s="50" t="s">
        <v>78</v>
      </c>
      <c r="B47" s="47" t="s">
        <v>41</v>
      </c>
      <c r="C47" s="38" t="s">
        <v>8</v>
      </c>
      <c r="D47" s="39">
        <v>3</v>
      </c>
      <c r="E47" s="40" t="s">
        <v>94</v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 x14ac:dyDescent="0.45">
      <c r="A48" s="50" t="s">
        <v>78</v>
      </c>
      <c r="B48" s="47" t="s">
        <v>41</v>
      </c>
      <c r="C48" s="38" t="s">
        <v>14</v>
      </c>
      <c r="D48" s="39">
        <v>1</v>
      </c>
      <c r="E48" s="5" t="s">
        <v>95</v>
      </c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ht="14.25" customHeight="1" x14ac:dyDescent="0.45">
      <c r="A49" s="50" t="s">
        <v>78</v>
      </c>
      <c r="B49" s="47" t="s">
        <v>41</v>
      </c>
      <c r="C49" s="38" t="s">
        <v>18</v>
      </c>
      <c r="D49" s="39">
        <v>1</v>
      </c>
      <c r="E49" s="5" t="s">
        <v>96</v>
      </c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ht="14.25" customHeight="1" x14ac:dyDescent="0.45">
      <c r="A50" s="50" t="s">
        <v>78</v>
      </c>
      <c r="B50" s="47" t="s">
        <v>41</v>
      </c>
      <c r="C50" s="38" t="s">
        <v>22</v>
      </c>
      <c r="D50" s="39">
        <v>1</v>
      </c>
      <c r="E50" s="5" t="s">
        <v>97</v>
      </c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4.25" customHeight="1" x14ac:dyDescent="0.45">
      <c r="A51" s="50" t="s">
        <v>78</v>
      </c>
      <c r="B51" s="47" t="s">
        <v>41</v>
      </c>
      <c r="C51" s="38" t="s">
        <v>26</v>
      </c>
      <c r="D51" s="39">
        <v>1</v>
      </c>
      <c r="E51" s="5" t="s">
        <v>98</v>
      </c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ht="14.25" customHeight="1" x14ac:dyDescent="0.45">
      <c r="A52" s="50" t="s">
        <v>78</v>
      </c>
      <c r="B52" s="47" t="s">
        <v>41</v>
      </c>
      <c r="C52" s="38" t="s">
        <v>30</v>
      </c>
      <c r="D52" s="39">
        <v>1</v>
      </c>
      <c r="E52" s="5" t="s">
        <v>72</v>
      </c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4.25" customHeight="1" x14ac:dyDescent="0.45">
      <c r="A53" s="50" t="s">
        <v>78</v>
      </c>
      <c r="B53" s="47" t="s">
        <v>41</v>
      </c>
      <c r="C53" s="38" t="s">
        <v>33</v>
      </c>
      <c r="D53" s="39">
        <v>1</v>
      </c>
      <c r="E53" s="5" t="s">
        <v>70</v>
      </c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4.25" customHeight="1" x14ac:dyDescent="0.45">
      <c r="A54" s="50" t="s">
        <v>78</v>
      </c>
      <c r="B54" s="47" t="s">
        <v>41</v>
      </c>
      <c r="C54" s="38" t="s">
        <v>99</v>
      </c>
      <c r="D54" s="39">
        <v>1</v>
      </c>
      <c r="E54" s="5" t="s">
        <v>71</v>
      </c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4.25" customHeight="1" x14ac:dyDescent="0.45">
      <c r="A55" s="50" t="s">
        <v>78</v>
      </c>
      <c r="B55" s="47" t="s">
        <v>41</v>
      </c>
      <c r="C55" s="38" t="s">
        <v>100</v>
      </c>
      <c r="D55" s="39">
        <v>1</v>
      </c>
      <c r="E55" s="5" t="s">
        <v>101</v>
      </c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4.25" customHeight="1" x14ac:dyDescent="0.45">
      <c r="A56" s="50" t="s">
        <v>78</v>
      </c>
      <c r="B56" s="47" t="s">
        <v>41</v>
      </c>
      <c r="C56" s="38" t="s">
        <v>100</v>
      </c>
      <c r="D56" s="39">
        <v>1</v>
      </c>
      <c r="E56" s="40" t="s">
        <v>102</v>
      </c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 x14ac:dyDescent="0.45">
      <c r="A57" s="50" t="s">
        <v>78</v>
      </c>
      <c r="B57" s="47" t="s">
        <v>41</v>
      </c>
      <c r="C57" s="38" t="s">
        <v>100</v>
      </c>
      <c r="D57" s="39">
        <v>2</v>
      </c>
      <c r="E57" s="40" t="s">
        <v>103</v>
      </c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 x14ac:dyDescent="0.45">
      <c r="A58" s="50" t="s">
        <v>78</v>
      </c>
      <c r="B58" s="47" t="s">
        <v>41</v>
      </c>
      <c r="C58" s="38" t="s">
        <v>100</v>
      </c>
      <c r="D58" s="39">
        <v>3</v>
      </c>
      <c r="E58" s="40" t="s">
        <v>104</v>
      </c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 x14ac:dyDescent="0.45">
      <c r="A59" s="50" t="s">
        <v>78</v>
      </c>
      <c r="B59" s="47" t="s">
        <v>41</v>
      </c>
      <c r="C59" s="38" t="s">
        <v>100</v>
      </c>
      <c r="D59" s="39">
        <v>4</v>
      </c>
      <c r="E59" s="40" t="s">
        <v>105</v>
      </c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 x14ac:dyDescent="0.45">
      <c r="A60" s="50" t="s">
        <v>78</v>
      </c>
      <c r="B60" s="47" t="s">
        <v>41</v>
      </c>
      <c r="C60" s="38" t="s">
        <v>100</v>
      </c>
      <c r="D60" s="39">
        <v>5</v>
      </c>
      <c r="E60" s="40" t="s">
        <v>106</v>
      </c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 x14ac:dyDescent="0.45">
      <c r="A61" s="50" t="s">
        <v>78</v>
      </c>
      <c r="B61" s="47" t="s">
        <v>41</v>
      </c>
      <c r="C61" s="38" t="s">
        <v>100</v>
      </c>
      <c r="D61" s="39">
        <v>6</v>
      </c>
      <c r="E61" s="40" t="s">
        <v>107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 x14ac:dyDescent="0.45">
      <c r="A62" s="50" t="s">
        <v>78</v>
      </c>
      <c r="B62" s="47" t="s">
        <v>41</v>
      </c>
      <c r="C62" s="38" t="s">
        <v>100</v>
      </c>
      <c r="D62" s="39">
        <v>7</v>
      </c>
      <c r="E62" s="40" t="s">
        <v>109</v>
      </c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 x14ac:dyDescent="0.45">
      <c r="A63" s="50" t="s">
        <v>78</v>
      </c>
      <c r="B63" s="47" t="s">
        <v>41</v>
      </c>
      <c r="C63" s="38" t="s">
        <v>110</v>
      </c>
      <c r="D63" s="39">
        <v>1</v>
      </c>
      <c r="E63" s="5" t="s">
        <v>111</v>
      </c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ht="14.25" customHeight="1" x14ac:dyDescent="0.45">
      <c r="A64" s="50" t="s">
        <v>78</v>
      </c>
      <c r="B64" s="47" t="s">
        <v>41</v>
      </c>
      <c r="C64" s="38" t="s">
        <v>112</v>
      </c>
      <c r="D64" s="39">
        <v>1</v>
      </c>
      <c r="E64" s="5" t="s">
        <v>113</v>
      </c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ht="14.25" customHeight="1" x14ac:dyDescent="0.45">
      <c r="A65" s="26" t="s">
        <v>78</v>
      </c>
      <c r="B65" s="42" t="s">
        <v>41</v>
      </c>
      <c r="C65" s="28" t="s">
        <v>114</v>
      </c>
      <c r="D65" s="29"/>
      <c r="E65" s="19" t="s">
        <v>73</v>
      </c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4.25" customHeight="1" x14ac:dyDescent="0.45">
      <c r="A66" s="50" t="s">
        <v>78</v>
      </c>
      <c r="B66" s="47" t="s">
        <v>41</v>
      </c>
      <c r="C66" s="38" t="s">
        <v>114</v>
      </c>
      <c r="D66" s="39">
        <v>1</v>
      </c>
      <c r="E66" s="40" t="s">
        <v>115</v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 x14ac:dyDescent="0.45">
      <c r="A67" s="50" t="s">
        <v>78</v>
      </c>
      <c r="B67" s="47" t="s">
        <v>41</v>
      </c>
      <c r="C67" s="38" t="s">
        <v>114</v>
      </c>
      <c r="D67" s="39">
        <v>2</v>
      </c>
      <c r="E67" s="40" t="s">
        <v>116</v>
      </c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 x14ac:dyDescent="0.45">
      <c r="A68" s="50" t="s">
        <v>78</v>
      </c>
      <c r="B68" s="47" t="s">
        <v>41</v>
      </c>
      <c r="C68" s="38" t="s">
        <v>114</v>
      </c>
      <c r="D68" s="39">
        <v>3</v>
      </c>
      <c r="E68" s="40" t="s">
        <v>117</v>
      </c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 x14ac:dyDescent="0.45">
      <c r="A69" s="50" t="s">
        <v>78</v>
      </c>
      <c r="B69" s="47" t="s">
        <v>41</v>
      </c>
      <c r="C69" s="38" t="s">
        <v>114</v>
      </c>
      <c r="D69" s="39">
        <v>4</v>
      </c>
      <c r="E69" s="40" t="s">
        <v>118</v>
      </c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 x14ac:dyDescent="0.45">
      <c r="A70" s="50" t="s">
        <v>78</v>
      </c>
      <c r="B70" s="47" t="s">
        <v>41</v>
      </c>
      <c r="C70" s="38" t="s">
        <v>114</v>
      </c>
      <c r="D70" s="39">
        <v>5</v>
      </c>
      <c r="E70" s="40" t="s">
        <v>119</v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 x14ac:dyDescent="0.45">
      <c r="A71" s="26" t="s">
        <v>78</v>
      </c>
      <c r="B71" s="33" t="s">
        <v>63</v>
      </c>
      <c r="C71" s="34"/>
      <c r="D71" s="29"/>
      <c r="E71" s="19" t="s">
        <v>120</v>
      </c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 spans="1:26" ht="14.25" customHeight="1" x14ac:dyDescent="0.45">
      <c r="A72" s="50" t="s">
        <v>78</v>
      </c>
      <c r="B72" s="37" t="s">
        <v>63</v>
      </c>
      <c r="C72" s="38" t="s">
        <v>8</v>
      </c>
      <c r="D72" s="39">
        <v>1</v>
      </c>
      <c r="E72" s="5" t="s">
        <v>121</v>
      </c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ht="14.25" customHeight="1" x14ac:dyDescent="0.45">
      <c r="A73" s="50" t="s">
        <v>78</v>
      </c>
      <c r="B73" s="37" t="s">
        <v>63</v>
      </c>
      <c r="C73" s="38" t="s">
        <v>14</v>
      </c>
      <c r="D73" s="39">
        <v>1</v>
      </c>
      <c r="E73" s="5" t="s">
        <v>122</v>
      </c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ht="14.25" customHeight="1" x14ac:dyDescent="0.45">
      <c r="A74" s="50" t="s">
        <v>78</v>
      </c>
      <c r="B74" s="37" t="s">
        <v>63</v>
      </c>
      <c r="C74" s="38" t="s">
        <v>18</v>
      </c>
      <c r="D74" s="39">
        <v>1</v>
      </c>
      <c r="E74" s="5" t="s">
        <v>74</v>
      </c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ht="14.25" customHeight="1" x14ac:dyDescent="0.45">
      <c r="A75" s="26" t="s">
        <v>78</v>
      </c>
      <c r="B75" s="33" t="s">
        <v>123</v>
      </c>
      <c r="C75" s="34"/>
      <c r="D75" s="29"/>
      <c r="E75" s="19" t="s">
        <v>124</v>
      </c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spans="1:26" ht="14.25" customHeight="1" x14ac:dyDescent="0.45">
      <c r="A76" s="26" t="s">
        <v>78</v>
      </c>
      <c r="B76" s="33" t="s">
        <v>123</v>
      </c>
      <c r="C76" s="28" t="s">
        <v>8</v>
      </c>
      <c r="D76" s="29"/>
      <c r="E76" s="19" t="s">
        <v>125</v>
      </c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ht="14.25" customHeight="1" x14ac:dyDescent="0.45">
      <c r="A77" s="50" t="s">
        <v>78</v>
      </c>
      <c r="B77" s="37" t="s">
        <v>123</v>
      </c>
      <c r="C77" s="38" t="s">
        <v>8</v>
      </c>
      <c r="D77" s="39">
        <v>1</v>
      </c>
      <c r="E77" s="40" t="s">
        <v>126</v>
      </c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4.25" customHeight="1" x14ac:dyDescent="0.45">
      <c r="A78" s="50" t="s">
        <v>78</v>
      </c>
      <c r="B78" s="37" t="s">
        <v>123</v>
      </c>
      <c r="C78" s="38" t="s">
        <v>8</v>
      </c>
      <c r="D78" s="39">
        <v>2</v>
      </c>
      <c r="E78" s="40" t="s">
        <v>127</v>
      </c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4.25" customHeight="1" x14ac:dyDescent="0.45">
      <c r="A79" s="50" t="s">
        <v>78</v>
      </c>
      <c r="B79" s="37" t="s">
        <v>123</v>
      </c>
      <c r="C79" s="38" t="s">
        <v>8</v>
      </c>
      <c r="D79" s="39">
        <v>3</v>
      </c>
      <c r="E79" s="40" t="s">
        <v>128</v>
      </c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4.25" customHeight="1" x14ac:dyDescent="0.45">
      <c r="A80" s="50" t="s">
        <v>78</v>
      </c>
      <c r="B80" s="37" t="s">
        <v>123</v>
      </c>
      <c r="C80" s="38" t="s">
        <v>14</v>
      </c>
      <c r="D80" s="39">
        <v>1</v>
      </c>
      <c r="E80" s="5" t="s">
        <v>129</v>
      </c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ht="14.25" customHeight="1" x14ac:dyDescent="0.45">
      <c r="A81" s="26" t="s">
        <v>78</v>
      </c>
      <c r="B81" s="33" t="s">
        <v>123</v>
      </c>
      <c r="C81" s="28" t="s">
        <v>18</v>
      </c>
      <c r="D81" s="29"/>
      <c r="E81" s="19" t="s">
        <v>130</v>
      </c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ht="14.25" customHeight="1" x14ac:dyDescent="0.45">
      <c r="A82" s="50" t="s">
        <v>78</v>
      </c>
      <c r="B82" s="37" t="s">
        <v>123</v>
      </c>
      <c r="C82" s="38" t="s">
        <v>18</v>
      </c>
      <c r="D82" s="39">
        <v>1</v>
      </c>
      <c r="E82" s="40" t="s">
        <v>131</v>
      </c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4.25" customHeight="1" x14ac:dyDescent="0.45">
      <c r="A83" s="50" t="s">
        <v>78</v>
      </c>
      <c r="B83" s="37" t="s">
        <v>123</v>
      </c>
      <c r="C83" s="38" t="s">
        <v>18</v>
      </c>
      <c r="D83" s="39">
        <v>2</v>
      </c>
      <c r="E83" s="40" t="s">
        <v>132</v>
      </c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4.25" customHeight="1" x14ac:dyDescent="0.45">
      <c r="A84" s="50" t="s">
        <v>78</v>
      </c>
      <c r="B84" s="37" t="s">
        <v>123</v>
      </c>
      <c r="C84" s="38" t="s">
        <v>18</v>
      </c>
      <c r="D84" s="39">
        <v>3</v>
      </c>
      <c r="E84" s="40" t="s">
        <v>133</v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4.25" customHeight="1" x14ac:dyDescent="0.45">
      <c r="A85" s="50" t="s">
        <v>78</v>
      </c>
      <c r="B85" s="37" t="s">
        <v>123</v>
      </c>
      <c r="C85" s="38" t="s">
        <v>18</v>
      </c>
      <c r="D85" s="39">
        <v>4</v>
      </c>
      <c r="E85" s="40" t="s">
        <v>34</v>
      </c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4.25" customHeight="1" x14ac:dyDescent="0.45">
      <c r="A86" s="50" t="s">
        <v>134</v>
      </c>
      <c r="B86" s="50"/>
      <c r="C86" s="54"/>
      <c r="D86" s="39">
        <v>1</v>
      </c>
      <c r="E86" s="5" t="s">
        <v>135</v>
      </c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14.25" customHeight="1" x14ac:dyDescent="0.45">
      <c r="A87" s="21" t="s">
        <v>137</v>
      </c>
      <c r="B87" s="3"/>
      <c r="C87" s="56"/>
      <c r="D87" s="23"/>
      <c r="E87" s="2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14.25" customHeight="1" x14ac:dyDescent="0.45">
      <c r="A88" s="50" t="s">
        <v>2</v>
      </c>
      <c r="B88" s="37" t="s">
        <v>6</v>
      </c>
      <c r="C88" s="57"/>
      <c r="D88" s="39">
        <v>1</v>
      </c>
      <c r="E88" s="5" t="s">
        <v>139</v>
      </c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spans="1:26" ht="14.25" customHeight="1" x14ac:dyDescent="0.45">
      <c r="A89" s="50" t="s">
        <v>2</v>
      </c>
      <c r="B89" s="37" t="s">
        <v>41</v>
      </c>
      <c r="C89" s="57"/>
      <c r="D89" s="39">
        <v>1</v>
      </c>
      <c r="E89" s="5" t="s">
        <v>140</v>
      </c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 spans="1:26" ht="14.25" customHeight="1" x14ac:dyDescent="0.45">
      <c r="A90" s="50" t="s">
        <v>2</v>
      </c>
      <c r="B90" s="37" t="s">
        <v>41</v>
      </c>
      <c r="C90" s="38" t="s">
        <v>8</v>
      </c>
      <c r="D90" s="39">
        <v>1</v>
      </c>
      <c r="E90" s="5" t="s">
        <v>141</v>
      </c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14.25" customHeight="1" x14ac:dyDescent="0.45">
      <c r="A91" s="50" t="s">
        <v>2</v>
      </c>
      <c r="B91" s="37" t="s">
        <v>41</v>
      </c>
      <c r="C91" s="38" t="s">
        <v>14</v>
      </c>
      <c r="D91" s="39">
        <v>1</v>
      </c>
      <c r="E91" s="5" t="s">
        <v>142</v>
      </c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ht="14.25" customHeight="1" x14ac:dyDescent="0.45">
      <c r="A92" s="50" t="s">
        <v>2</v>
      </c>
      <c r="B92" s="37" t="s">
        <v>41</v>
      </c>
      <c r="C92" s="38" t="s">
        <v>18</v>
      </c>
      <c r="D92" s="39">
        <v>1</v>
      </c>
      <c r="E92" s="5" t="s">
        <v>143</v>
      </c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ht="14.25" customHeight="1" x14ac:dyDescent="0.45">
      <c r="A93" s="50" t="s">
        <v>2</v>
      </c>
      <c r="B93" s="37" t="s">
        <v>63</v>
      </c>
      <c r="C93" s="57"/>
      <c r="D93" s="39">
        <v>1</v>
      </c>
      <c r="E93" s="5" t="s">
        <v>144</v>
      </c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spans="1:26" ht="14.25" customHeight="1" x14ac:dyDescent="0.45">
      <c r="A94" s="50" t="s">
        <v>2</v>
      </c>
      <c r="B94" s="37" t="s">
        <v>63</v>
      </c>
      <c r="C94" s="38" t="s">
        <v>8</v>
      </c>
      <c r="D94" s="39">
        <v>1</v>
      </c>
      <c r="E94" s="5" t="s">
        <v>145</v>
      </c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ht="14.25" customHeight="1" x14ac:dyDescent="0.45">
      <c r="A95" s="50" t="s">
        <v>2</v>
      </c>
      <c r="B95" s="37" t="s">
        <v>63</v>
      </c>
      <c r="C95" s="38" t="s">
        <v>14</v>
      </c>
      <c r="D95" s="39">
        <v>1</v>
      </c>
      <c r="E95" s="5" t="s">
        <v>146</v>
      </c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ht="14.25" customHeight="1" x14ac:dyDescent="0.45">
      <c r="A96" s="50" t="s">
        <v>2</v>
      </c>
      <c r="B96" s="37" t="s">
        <v>123</v>
      </c>
      <c r="C96" s="57"/>
      <c r="D96" s="39">
        <v>1</v>
      </c>
      <c r="E96" s="5" t="s">
        <v>147</v>
      </c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spans="1:26" ht="14.25" customHeight="1" x14ac:dyDescent="0.45">
      <c r="A97" s="26" t="s">
        <v>4</v>
      </c>
      <c r="B97" s="26"/>
      <c r="C97" s="58"/>
      <c r="D97" s="29"/>
      <c r="E97" s="19" t="s">
        <v>149</v>
      </c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14.25" customHeight="1" x14ac:dyDescent="0.45">
      <c r="A98" s="50" t="s">
        <v>4</v>
      </c>
      <c r="B98" s="4"/>
      <c r="C98" s="38" t="s">
        <v>8</v>
      </c>
      <c r="D98" s="39">
        <v>1</v>
      </c>
      <c r="E98" s="5" t="s">
        <v>150</v>
      </c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ht="14.25" customHeight="1" x14ac:dyDescent="0.45">
      <c r="A99" s="50" t="s">
        <v>4</v>
      </c>
      <c r="B99" s="4"/>
      <c r="C99" s="38" t="s">
        <v>14</v>
      </c>
      <c r="D99" s="39">
        <v>1</v>
      </c>
      <c r="E99" s="5" t="s">
        <v>151</v>
      </c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ht="14.25" customHeight="1" x14ac:dyDescent="0.45">
      <c r="A100" s="26" t="s">
        <v>4</v>
      </c>
      <c r="B100" s="59"/>
      <c r="C100" s="28" t="s">
        <v>18</v>
      </c>
      <c r="D100" s="29"/>
      <c r="E100" s="19" t="s">
        <v>152</v>
      </c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14.25" customHeight="1" x14ac:dyDescent="0.45">
      <c r="A101" s="50" t="s">
        <v>4</v>
      </c>
      <c r="B101" s="4"/>
      <c r="C101" s="38" t="s">
        <v>18</v>
      </c>
      <c r="D101" s="39">
        <v>1</v>
      </c>
      <c r="E101" s="40" t="s">
        <v>153</v>
      </c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ht="14.25" customHeight="1" x14ac:dyDescent="0.45">
      <c r="A102" s="50" t="s">
        <v>4</v>
      </c>
      <c r="B102" s="4"/>
      <c r="C102" s="38" t="s">
        <v>18</v>
      </c>
      <c r="D102" s="39">
        <v>2</v>
      </c>
      <c r="E102" s="40" t="s">
        <v>154</v>
      </c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ht="14.25" customHeight="1" x14ac:dyDescent="0.45">
      <c r="A103" s="50" t="s">
        <v>4</v>
      </c>
      <c r="B103" s="4"/>
      <c r="C103" s="38" t="s">
        <v>18</v>
      </c>
      <c r="D103" s="39">
        <v>3</v>
      </c>
      <c r="E103" s="40" t="s">
        <v>155</v>
      </c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ht="14.25" customHeight="1" x14ac:dyDescent="0.45">
      <c r="A104" s="36" t="s">
        <v>4</v>
      </c>
      <c r="B104" s="37"/>
      <c r="C104" s="38" t="s">
        <v>18</v>
      </c>
      <c r="D104" s="39">
        <v>4</v>
      </c>
      <c r="E104" s="40" t="s">
        <v>419</v>
      </c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ht="14.25" customHeight="1" x14ac:dyDescent="0.45">
      <c r="A105" s="36" t="s">
        <v>4</v>
      </c>
      <c r="B105" s="37"/>
      <c r="C105" s="38" t="s">
        <v>18</v>
      </c>
      <c r="D105" s="39">
        <v>5</v>
      </c>
      <c r="E105" s="40" t="s">
        <v>420</v>
      </c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ht="14.25" customHeight="1" x14ac:dyDescent="0.45">
      <c r="A106" s="36" t="s">
        <v>4</v>
      </c>
      <c r="B106" s="37"/>
      <c r="C106" s="38" t="s">
        <v>18</v>
      </c>
      <c r="D106" s="39">
        <v>6</v>
      </c>
      <c r="E106" s="40" t="s">
        <v>421</v>
      </c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ht="14.25" customHeight="1" x14ac:dyDescent="0.45">
      <c r="A107" s="36" t="s">
        <v>4</v>
      </c>
      <c r="B107" s="37"/>
      <c r="C107" s="38" t="s">
        <v>18</v>
      </c>
      <c r="D107" s="39">
        <v>7</v>
      </c>
      <c r="E107" s="40" t="s">
        <v>422</v>
      </c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ht="14.25" customHeight="1" x14ac:dyDescent="0.45">
      <c r="A108" s="36" t="s">
        <v>4</v>
      </c>
      <c r="B108" s="37"/>
      <c r="C108" s="38" t="s">
        <v>18</v>
      </c>
      <c r="D108" s="39">
        <v>8</v>
      </c>
      <c r="E108" s="40" t="s">
        <v>423</v>
      </c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ht="14.25" customHeight="1" x14ac:dyDescent="0.45">
      <c r="A109" s="36" t="s">
        <v>4</v>
      </c>
      <c r="B109" s="37"/>
      <c r="C109" s="38" t="s">
        <v>18</v>
      </c>
      <c r="D109" s="39">
        <v>9</v>
      </c>
      <c r="E109" s="40" t="s">
        <v>424</v>
      </c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ht="14.25" customHeight="1" x14ac:dyDescent="0.45">
      <c r="A110" s="36" t="s">
        <v>4</v>
      </c>
      <c r="B110" s="37"/>
      <c r="C110" s="38" t="s">
        <v>18</v>
      </c>
      <c r="D110" s="39">
        <v>10</v>
      </c>
      <c r="E110" s="40" t="s">
        <v>425</v>
      </c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ht="14.25" customHeight="1" x14ac:dyDescent="0.45">
      <c r="A111" s="36" t="s">
        <v>4</v>
      </c>
      <c r="B111" s="37"/>
      <c r="C111" s="38" t="s">
        <v>18</v>
      </c>
      <c r="D111" s="39">
        <v>11</v>
      </c>
      <c r="E111" s="40" t="s">
        <v>426</v>
      </c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ht="14.25" customHeight="1" x14ac:dyDescent="0.45">
      <c r="A112" s="36" t="s">
        <v>4</v>
      </c>
      <c r="B112" s="37"/>
      <c r="C112" s="38" t="s">
        <v>18</v>
      </c>
      <c r="D112" s="39">
        <v>12</v>
      </c>
      <c r="E112" s="40" t="s">
        <v>427</v>
      </c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ht="14.25" customHeight="1" x14ac:dyDescent="0.45">
      <c r="A113" s="36" t="s">
        <v>4</v>
      </c>
      <c r="B113" s="37"/>
      <c r="C113" s="38" t="s">
        <v>18</v>
      </c>
      <c r="D113" s="39">
        <v>13</v>
      </c>
      <c r="E113" s="40" t="s">
        <v>428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ht="14.25" customHeight="1" x14ac:dyDescent="0.45">
      <c r="A114" s="36" t="s">
        <v>4</v>
      </c>
      <c r="B114" s="37"/>
      <c r="C114" s="38" t="s">
        <v>18</v>
      </c>
      <c r="D114" s="39">
        <v>14</v>
      </c>
      <c r="E114" s="40" t="s">
        <v>429</v>
      </c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ht="14.25" customHeight="1" x14ac:dyDescent="0.45">
      <c r="A115" s="36" t="s">
        <v>4</v>
      </c>
      <c r="B115" s="37"/>
      <c r="C115" s="38" t="s">
        <v>18</v>
      </c>
      <c r="D115" s="39">
        <v>15</v>
      </c>
      <c r="E115" s="40" t="s">
        <v>430</v>
      </c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ht="14.25" customHeight="1" x14ac:dyDescent="0.45">
      <c r="A116" s="36" t="s">
        <v>4</v>
      </c>
      <c r="B116" s="37"/>
      <c r="C116" s="38" t="s">
        <v>18</v>
      </c>
      <c r="D116" s="39">
        <v>16</v>
      </c>
      <c r="E116" s="40" t="s">
        <v>431</v>
      </c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ht="14.25" customHeight="1" x14ac:dyDescent="0.45">
      <c r="A117" s="36" t="s">
        <v>4</v>
      </c>
      <c r="B117" s="37"/>
      <c r="C117" s="38" t="s">
        <v>18</v>
      </c>
      <c r="D117" s="39">
        <v>17</v>
      </c>
      <c r="E117" s="40" t="s">
        <v>432</v>
      </c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ht="14.25" customHeight="1" x14ac:dyDescent="0.45">
      <c r="A118" s="50" t="s">
        <v>78</v>
      </c>
      <c r="B118" s="50"/>
      <c r="C118" s="54"/>
      <c r="D118" s="39">
        <v>1</v>
      </c>
      <c r="E118" s="5" t="s">
        <v>158</v>
      </c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39" customHeight="1" x14ac:dyDescent="0.35">
      <c r="A119" s="48" t="s">
        <v>134</v>
      </c>
      <c r="B119" s="48"/>
      <c r="C119" s="60"/>
      <c r="D119" s="44"/>
      <c r="E119" s="45" t="s">
        <v>159</v>
      </c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14.25" customHeight="1" x14ac:dyDescent="0.35">
      <c r="A120" s="48" t="s">
        <v>134</v>
      </c>
      <c r="B120" s="59"/>
      <c r="C120" s="28" t="s">
        <v>8</v>
      </c>
      <c r="D120" s="29"/>
      <c r="E120" s="19" t="s">
        <v>160</v>
      </c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ht="14.25" customHeight="1" x14ac:dyDescent="0.35">
      <c r="A121" s="62" t="s">
        <v>134</v>
      </c>
      <c r="B121" s="4"/>
      <c r="C121" s="38" t="s">
        <v>8</v>
      </c>
      <c r="D121" s="39">
        <v>1</v>
      </c>
      <c r="E121" s="40" t="s">
        <v>161</v>
      </c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ht="14.25" customHeight="1" x14ac:dyDescent="0.35">
      <c r="A122" s="62" t="s">
        <v>134</v>
      </c>
      <c r="B122" s="4"/>
      <c r="C122" s="38" t="s">
        <v>8</v>
      </c>
      <c r="D122" s="39">
        <v>2</v>
      </c>
      <c r="E122" s="40" t="s">
        <v>162</v>
      </c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ht="14.25" customHeight="1" x14ac:dyDescent="0.35">
      <c r="A123" s="62" t="s">
        <v>134</v>
      </c>
      <c r="B123" s="4"/>
      <c r="C123" s="38" t="s">
        <v>8</v>
      </c>
      <c r="D123" s="39">
        <v>3</v>
      </c>
      <c r="E123" s="40" t="s">
        <v>163</v>
      </c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ht="14.25" customHeight="1" x14ac:dyDescent="0.35">
      <c r="A124" s="62" t="s">
        <v>134</v>
      </c>
      <c r="B124" s="4"/>
      <c r="C124" s="38" t="s">
        <v>8</v>
      </c>
      <c r="D124" s="39">
        <v>4</v>
      </c>
      <c r="E124" s="40" t="s">
        <v>164</v>
      </c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ht="14.25" customHeight="1" x14ac:dyDescent="0.35">
      <c r="A125" s="62" t="s">
        <v>134</v>
      </c>
      <c r="B125" s="4"/>
      <c r="C125" s="38" t="s">
        <v>14</v>
      </c>
      <c r="D125" s="39">
        <v>1</v>
      </c>
      <c r="E125" s="5" t="s">
        <v>165</v>
      </c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ht="14.25" customHeight="1" x14ac:dyDescent="0.35">
      <c r="A126" s="62" t="s">
        <v>134</v>
      </c>
      <c r="B126" s="4"/>
      <c r="C126" s="38" t="s">
        <v>18</v>
      </c>
      <c r="D126" s="39">
        <v>1</v>
      </c>
      <c r="E126" s="5" t="s">
        <v>166</v>
      </c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ht="14.25" customHeight="1" x14ac:dyDescent="0.35">
      <c r="A127" s="62" t="s">
        <v>134</v>
      </c>
      <c r="B127" s="4"/>
      <c r="C127" s="38" t="s">
        <v>22</v>
      </c>
      <c r="D127" s="39">
        <v>1</v>
      </c>
      <c r="E127" s="5" t="s">
        <v>167</v>
      </c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ht="14.25" customHeight="1" x14ac:dyDescent="0.35">
      <c r="A128" s="62" t="s">
        <v>134</v>
      </c>
      <c r="B128" s="4"/>
      <c r="C128" s="38" t="s">
        <v>26</v>
      </c>
      <c r="D128" s="39">
        <v>1</v>
      </c>
      <c r="E128" s="5" t="s">
        <v>168</v>
      </c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ht="14.25" customHeight="1" x14ac:dyDescent="0.35">
      <c r="A129" s="62" t="s">
        <v>134</v>
      </c>
      <c r="B129" s="4"/>
      <c r="C129" s="38" t="s">
        <v>30</v>
      </c>
      <c r="D129" s="39">
        <v>1</v>
      </c>
      <c r="E129" s="5" t="s">
        <v>89</v>
      </c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ht="14.25" customHeight="1" x14ac:dyDescent="0.35">
      <c r="A130" s="48" t="s">
        <v>134</v>
      </c>
      <c r="B130" s="59"/>
      <c r="C130" s="28" t="s">
        <v>33</v>
      </c>
      <c r="D130" s="29"/>
      <c r="E130" s="19" t="s">
        <v>169</v>
      </c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ht="14.25" customHeight="1" x14ac:dyDescent="0.35">
      <c r="A131" s="62" t="s">
        <v>134</v>
      </c>
      <c r="B131" s="4"/>
      <c r="C131" s="38" t="s">
        <v>33</v>
      </c>
      <c r="D131" s="39">
        <v>1</v>
      </c>
      <c r="E131" s="40" t="s">
        <v>170</v>
      </c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ht="14.25" customHeight="1" x14ac:dyDescent="0.35">
      <c r="A132" s="62" t="s">
        <v>134</v>
      </c>
      <c r="B132" s="4"/>
      <c r="C132" s="38" t="s">
        <v>33</v>
      </c>
      <c r="D132" s="39">
        <v>2</v>
      </c>
      <c r="E132" s="40" t="s">
        <v>171</v>
      </c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ht="14.25" customHeight="1" x14ac:dyDescent="0.35">
      <c r="A133" s="62" t="s">
        <v>134</v>
      </c>
      <c r="B133" s="4"/>
      <c r="C133" s="38" t="s">
        <v>33</v>
      </c>
      <c r="D133" s="39">
        <v>3</v>
      </c>
      <c r="E133" s="40" t="s">
        <v>172</v>
      </c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ht="14.25" customHeight="1" x14ac:dyDescent="0.35">
      <c r="A134" s="62" t="s">
        <v>134</v>
      </c>
      <c r="B134" s="4"/>
      <c r="C134" s="38" t="s">
        <v>99</v>
      </c>
      <c r="D134" s="39">
        <v>1</v>
      </c>
      <c r="E134" s="5" t="s">
        <v>173</v>
      </c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ht="14.25" customHeight="1" x14ac:dyDescent="0.35">
      <c r="A135" s="48" t="s">
        <v>134</v>
      </c>
      <c r="B135" s="59"/>
      <c r="C135" s="28" t="s">
        <v>100</v>
      </c>
      <c r="D135" s="29"/>
      <c r="E135" s="19" t="s">
        <v>174</v>
      </c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ht="14.25" customHeight="1" x14ac:dyDescent="0.35">
      <c r="A136" s="62" t="s">
        <v>134</v>
      </c>
      <c r="B136" s="4"/>
      <c r="C136" s="38" t="s">
        <v>100</v>
      </c>
      <c r="D136" s="39">
        <v>1</v>
      </c>
      <c r="E136" s="40" t="s">
        <v>175</v>
      </c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ht="14.25" customHeight="1" x14ac:dyDescent="0.35">
      <c r="A137" s="62" t="s">
        <v>134</v>
      </c>
      <c r="B137" s="4"/>
      <c r="C137" s="38" t="s">
        <v>100</v>
      </c>
      <c r="D137" s="39">
        <v>2</v>
      </c>
      <c r="E137" s="40" t="s">
        <v>176</v>
      </c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ht="14.25" customHeight="1" x14ac:dyDescent="0.35">
      <c r="A138" s="62" t="s">
        <v>134</v>
      </c>
      <c r="B138" s="4"/>
      <c r="C138" s="38" t="s">
        <v>100</v>
      </c>
      <c r="D138" s="39">
        <v>3</v>
      </c>
      <c r="E138" s="40" t="s">
        <v>177</v>
      </c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ht="14.25" customHeight="1" x14ac:dyDescent="0.35">
      <c r="A139" s="62" t="s">
        <v>134</v>
      </c>
      <c r="B139" s="4"/>
      <c r="C139" s="38" t="s">
        <v>100</v>
      </c>
      <c r="D139" s="39">
        <v>4</v>
      </c>
      <c r="E139" s="40" t="s">
        <v>178</v>
      </c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ht="14.25" customHeight="1" x14ac:dyDescent="0.35">
      <c r="A140" s="62" t="s">
        <v>134</v>
      </c>
      <c r="B140" s="4"/>
      <c r="C140" s="38" t="s">
        <v>100</v>
      </c>
      <c r="D140" s="39">
        <v>5</v>
      </c>
      <c r="E140" s="40" t="s">
        <v>179</v>
      </c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ht="14.25" customHeight="1" x14ac:dyDescent="0.35">
      <c r="A141" s="62" t="s">
        <v>134</v>
      </c>
      <c r="B141" s="4"/>
      <c r="C141" s="38" t="s">
        <v>100</v>
      </c>
      <c r="D141" s="39">
        <v>6</v>
      </c>
      <c r="E141" s="40" t="s">
        <v>180</v>
      </c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ht="14.25" customHeight="1" x14ac:dyDescent="0.35">
      <c r="A142" s="62" t="s">
        <v>134</v>
      </c>
      <c r="B142" s="4"/>
      <c r="C142" s="38" t="s">
        <v>100</v>
      </c>
      <c r="D142" s="39">
        <v>7</v>
      </c>
      <c r="E142" s="40" t="s">
        <v>181</v>
      </c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ht="14.25" customHeight="1" x14ac:dyDescent="0.35">
      <c r="A143" s="62" t="s">
        <v>134</v>
      </c>
      <c r="B143" s="4"/>
      <c r="C143" s="38" t="s">
        <v>100</v>
      </c>
      <c r="D143" s="39">
        <v>8</v>
      </c>
      <c r="E143" s="40" t="s">
        <v>183</v>
      </c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ht="14.25" customHeight="1" x14ac:dyDescent="0.35">
      <c r="A144" s="48" t="s">
        <v>134</v>
      </c>
      <c r="B144" s="59"/>
      <c r="C144" s="28" t="s">
        <v>110</v>
      </c>
      <c r="D144" s="29"/>
      <c r="E144" s="19" t="s">
        <v>184</v>
      </c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ht="14.25" customHeight="1" x14ac:dyDescent="0.35">
      <c r="A145" s="62" t="s">
        <v>134</v>
      </c>
      <c r="B145" s="4"/>
      <c r="C145" s="38" t="s">
        <v>110</v>
      </c>
      <c r="D145" s="39">
        <v>1</v>
      </c>
      <c r="E145" s="40" t="s">
        <v>185</v>
      </c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4.25" customHeight="1" x14ac:dyDescent="0.35">
      <c r="A146" s="62" t="s">
        <v>134</v>
      </c>
      <c r="B146" s="4"/>
      <c r="C146" s="38" t="s">
        <v>110</v>
      </c>
      <c r="D146" s="39">
        <v>2</v>
      </c>
      <c r="E146" s="40" t="s">
        <v>186</v>
      </c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4.25" customHeight="1" x14ac:dyDescent="0.35">
      <c r="A147" s="62" t="s">
        <v>134</v>
      </c>
      <c r="B147" s="4"/>
      <c r="C147" s="38" t="s">
        <v>110</v>
      </c>
      <c r="D147" s="39">
        <v>3</v>
      </c>
      <c r="E147" s="40" t="s">
        <v>187</v>
      </c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4.25" customHeight="1" x14ac:dyDescent="0.35">
      <c r="A148" s="62" t="s">
        <v>134</v>
      </c>
      <c r="B148" s="4"/>
      <c r="C148" s="38" t="s">
        <v>112</v>
      </c>
      <c r="D148" s="39">
        <v>1</v>
      </c>
      <c r="E148" s="5" t="s">
        <v>188</v>
      </c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ht="14.25" customHeight="1" x14ac:dyDescent="0.35">
      <c r="A149" s="48" t="s">
        <v>134</v>
      </c>
      <c r="B149" s="59"/>
      <c r="C149" s="28" t="s">
        <v>114</v>
      </c>
      <c r="D149" s="29"/>
      <c r="E149" s="19" t="s">
        <v>189</v>
      </c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ht="14.25" customHeight="1" x14ac:dyDescent="0.35">
      <c r="A150" s="62" t="s">
        <v>134</v>
      </c>
      <c r="B150" s="4"/>
      <c r="C150" s="38" t="s">
        <v>114</v>
      </c>
      <c r="D150" s="39">
        <v>1</v>
      </c>
      <c r="E150" s="40" t="s">
        <v>190</v>
      </c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4.25" customHeight="1" x14ac:dyDescent="0.35">
      <c r="A151" s="62" t="s">
        <v>134</v>
      </c>
      <c r="B151" s="4"/>
      <c r="C151" s="38" t="s">
        <v>114</v>
      </c>
      <c r="D151" s="39">
        <v>2</v>
      </c>
      <c r="E151" s="40" t="s">
        <v>191</v>
      </c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4.25" customHeight="1" x14ac:dyDescent="0.35">
      <c r="A152" s="62" t="s">
        <v>134</v>
      </c>
      <c r="B152" s="4"/>
      <c r="C152" s="38" t="s">
        <v>114</v>
      </c>
      <c r="D152" s="39">
        <v>3</v>
      </c>
      <c r="E152" s="40" t="s">
        <v>192</v>
      </c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4.25" customHeight="1" x14ac:dyDescent="0.35">
      <c r="A153" s="62" t="s">
        <v>134</v>
      </c>
      <c r="B153" s="4"/>
      <c r="C153" s="38" t="s">
        <v>114</v>
      </c>
      <c r="D153" s="39">
        <v>4</v>
      </c>
      <c r="E153" s="40" t="s">
        <v>193</v>
      </c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4.25" customHeight="1" x14ac:dyDescent="0.35">
      <c r="A154" s="62" t="s">
        <v>134</v>
      </c>
      <c r="B154" s="4"/>
      <c r="C154" s="38" t="s">
        <v>114</v>
      </c>
      <c r="D154" s="39">
        <v>5</v>
      </c>
      <c r="E154" s="40" t="s">
        <v>194</v>
      </c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4.25" customHeight="1" x14ac:dyDescent="0.45">
      <c r="A155" s="50" t="s">
        <v>195</v>
      </c>
      <c r="B155" s="50"/>
      <c r="C155" s="54"/>
      <c r="D155" s="39">
        <v>1</v>
      </c>
      <c r="E155" s="5" t="s">
        <v>196</v>
      </c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14.25" customHeight="1" x14ac:dyDescent="0.45">
      <c r="A156" s="6" t="s">
        <v>433</v>
      </c>
      <c r="B156" s="12" t="s">
        <v>206</v>
      </c>
      <c r="C156" s="56"/>
      <c r="D156" s="63"/>
      <c r="E156" s="2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14.25" customHeight="1" x14ac:dyDescent="0.45">
      <c r="A157" s="16" t="s">
        <v>433</v>
      </c>
      <c r="B157" s="64" t="s">
        <v>2</v>
      </c>
      <c r="C157" s="43" t="s">
        <v>8</v>
      </c>
      <c r="D157" s="29"/>
      <c r="E157" s="49" t="s">
        <v>208</v>
      </c>
      <c r="F157" s="55"/>
      <c r="G157" s="65"/>
      <c r="H157" s="8"/>
      <c r="I157" s="8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14.25" customHeight="1" x14ac:dyDescent="0.45">
      <c r="A158" s="66" t="s">
        <v>433</v>
      </c>
      <c r="B158" s="67" t="s">
        <v>2</v>
      </c>
      <c r="C158" s="68" t="s">
        <v>8</v>
      </c>
      <c r="D158" s="39">
        <v>1</v>
      </c>
      <c r="E158" s="11" t="s">
        <v>210</v>
      </c>
      <c r="F158" s="55"/>
      <c r="G158" s="14"/>
      <c r="H158" s="7"/>
      <c r="I158" s="13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14.25" customHeight="1" x14ac:dyDescent="0.45">
      <c r="A159" s="66" t="s">
        <v>433</v>
      </c>
      <c r="B159" s="67" t="s">
        <v>2</v>
      </c>
      <c r="C159" s="68" t="s">
        <v>8</v>
      </c>
      <c r="D159" s="39">
        <v>2</v>
      </c>
      <c r="E159" s="11" t="s">
        <v>212</v>
      </c>
      <c r="F159" s="55"/>
      <c r="G159" s="14"/>
      <c r="H159" s="8"/>
      <c r="I159" s="8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14.25" customHeight="1" x14ac:dyDescent="0.45">
      <c r="A160" s="66" t="s">
        <v>433</v>
      </c>
      <c r="B160" s="67" t="s">
        <v>2</v>
      </c>
      <c r="C160" s="68" t="s">
        <v>14</v>
      </c>
      <c r="D160" s="39">
        <v>1</v>
      </c>
      <c r="E160" s="13" t="s">
        <v>215</v>
      </c>
      <c r="F160" s="55"/>
      <c r="G160" s="14"/>
      <c r="H160" s="7"/>
      <c r="I160" s="9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14.25" customHeight="1" x14ac:dyDescent="0.45">
      <c r="A161" s="66" t="s">
        <v>433</v>
      </c>
      <c r="B161" s="67" t="s">
        <v>2</v>
      </c>
      <c r="C161" s="68" t="s">
        <v>18</v>
      </c>
      <c r="D161" s="39">
        <v>1</v>
      </c>
      <c r="E161" s="13" t="s">
        <v>219</v>
      </c>
      <c r="F161" s="55"/>
      <c r="G161" s="14"/>
      <c r="H161" s="7"/>
      <c r="I161" s="9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14.25" customHeight="1" x14ac:dyDescent="0.45">
      <c r="A162" s="66" t="s">
        <v>433</v>
      </c>
      <c r="B162" s="67" t="s">
        <v>2</v>
      </c>
      <c r="C162" s="68" t="s">
        <v>22</v>
      </c>
      <c r="D162" s="39">
        <v>1</v>
      </c>
      <c r="E162" s="13" t="s">
        <v>223</v>
      </c>
      <c r="F162" s="55"/>
      <c r="G162" s="14"/>
      <c r="H162" s="7"/>
      <c r="I162" s="9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14.25" customHeight="1" x14ac:dyDescent="0.45">
      <c r="A163" s="66" t="s">
        <v>433</v>
      </c>
      <c r="B163" s="67" t="s">
        <v>2</v>
      </c>
      <c r="C163" s="68" t="s">
        <v>26</v>
      </c>
      <c r="D163" s="39">
        <v>1</v>
      </c>
      <c r="E163" s="13" t="s">
        <v>226</v>
      </c>
      <c r="F163" s="55"/>
      <c r="G163" s="14"/>
      <c r="H163" s="7"/>
      <c r="I163" s="10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14.25" customHeight="1" x14ac:dyDescent="0.45">
      <c r="A164" s="16" t="s">
        <v>433</v>
      </c>
      <c r="B164" s="64" t="s">
        <v>2</v>
      </c>
      <c r="C164" s="43" t="s">
        <v>30</v>
      </c>
      <c r="D164" s="29"/>
      <c r="E164" s="49" t="s">
        <v>229</v>
      </c>
      <c r="F164" s="55"/>
      <c r="G164" s="14"/>
      <c r="H164" s="8"/>
      <c r="I164" s="8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14.25" customHeight="1" x14ac:dyDescent="0.45">
      <c r="A165" s="66" t="s">
        <v>433</v>
      </c>
      <c r="B165" s="67" t="s">
        <v>2</v>
      </c>
      <c r="C165" s="68" t="s">
        <v>30</v>
      </c>
      <c r="D165" s="39">
        <v>1</v>
      </c>
      <c r="E165" s="11" t="s">
        <v>231</v>
      </c>
      <c r="F165" s="55"/>
      <c r="G165" s="14"/>
      <c r="H165" s="7"/>
      <c r="I165" s="9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14.25" customHeight="1" x14ac:dyDescent="0.45">
      <c r="A166" s="66" t="s">
        <v>433</v>
      </c>
      <c r="B166" s="67" t="s">
        <v>2</v>
      </c>
      <c r="C166" s="68" t="s">
        <v>30</v>
      </c>
      <c r="D166" s="39">
        <v>2</v>
      </c>
      <c r="E166" s="11" t="s">
        <v>233</v>
      </c>
      <c r="F166" s="55"/>
      <c r="G166" s="14"/>
      <c r="H166" s="7"/>
      <c r="I166" s="7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14.25" customHeight="1" x14ac:dyDescent="0.45">
      <c r="A167" s="66" t="s">
        <v>433</v>
      </c>
      <c r="B167" s="67" t="s">
        <v>2</v>
      </c>
      <c r="C167" s="68" t="s">
        <v>30</v>
      </c>
      <c r="D167" s="39">
        <v>3</v>
      </c>
      <c r="E167" s="11" t="s">
        <v>235</v>
      </c>
      <c r="F167" s="55"/>
      <c r="G167" s="14"/>
      <c r="H167" s="8"/>
      <c r="I167" s="8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14.25" customHeight="1" x14ac:dyDescent="0.45">
      <c r="A168" s="16" t="s">
        <v>433</v>
      </c>
      <c r="B168" s="64" t="s">
        <v>2</v>
      </c>
      <c r="C168" s="43" t="s">
        <v>33</v>
      </c>
      <c r="D168" s="29"/>
      <c r="E168" s="49" t="s">
        <v>238</v>
      </c>
      <c r="F168" s="55"/>
      <c r="G168" s="14"/>
      <c r="H168" s="7"/>
      <c r="I168" s="7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14.25" customHeight="1" x14ac:dyDescent="0.45">
      <c r="A169" s="66" t="s">
        <v>433</v>
      </c>
      <c r="B169" s="67" t="s">
        <v>2</v>
      </c>
      <c r="C169" s="68" t="s">
        <v>33</v>
      </c>
      <c r="D169" s="39">
        <v>1</v>
      </c>
      <c r="E169" s="11" t="s">
        <v>240</v>
      </c>
      <c r="F169" s="55"/>
      <c r="G169" s="14"/>
      <c r="H169" s="8"/>
      <c r="I169" s="8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14.25" customHeight="1" x14ac:dyDescent="0.45">
      <c r="A170" s="66" t="s">
        <v>433</v>
      </c>
      <c r="B170" s="67" t="s">
        <v>2</v>
      </c>
      <c r="C170" s="68" t="s">
        <v>33</v>
      </c>
      <c r="D170" s="39">
        <v>2</v>
      </c>
      <c r="E170" s="11" t="s">
        <v>242</v>
      </c>
      <c r="F170" s="55"/>
      <c r="G170" s="14"/>
      <c r="H170" s="7"/>
      <c r="I170" s="7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14.25" customHeight="1" x14ac:dyDescent="0.45">
      <c r="A171" s="66" t="s">
        <v>433</v>
      </c>
      <c r="B171" s="67" t="s">
        <v>2</v>
      </c>
      <c r="C171" s="68" t="s">
        <v>33</v>
      </c>
      <c r="D171" s="39">
        <v>3</v>
      </c>
      <c r="E171" s="11" t="s">
        <v>244</v>
      </c>
      <c r="F171" s="55"/>
      <c r="G171" s="14"/>
      <c r="H171" s="8"/>
      <c r="I171" s="8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14.25" customHeight="1" x14ac:dyDescent="0.45">
      <c r="A172" s="66" t="s">
        <v>433</v>
      </c>
      <c r="B172" s="67" t="s">
        <v>2</v>
      </c>
      <c r="C172" s="68" t="s">
        <v>33</v>
      </c>
      <c r="D172" s="39">
        <v>4</v>
      </c>
      <c r="E172" s="11" t="s">
        <v>246</v>
      </c>
      <c r="F172" s="55"/>
      <c r="G172" s="14"/>
      <c r="H172" s="7"/>
      <c r="I172" s="9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14.25" customHeight="1" x14ac:dyDescent="0.45">
      <c r="A173" s="66" t="s">
        <v>433</v>
      </c>
      <c r="B173" s="67" t="s">
        <v>2</v>
      </c>
      <c r="C173" s="68" t="s">
        <v>33</v>
      </c>
      <c r="D173" s="39">
        <v>5</v>
      </c>
      <c r="E173" s="11" t="s">
        <v>248</v>
      </c>
      <c r="F173" s="55"/>
      <c r="G173" s="14"/>
      <c r="H173" s="7"/>
      <c r="I173" s="9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14.25" customHeight="1" x14ac:dyDescent="0.45">
      <c r="A174" s="66" t="s">
        <v>433</v>
      </c>
      <c r="B174" s="67" t="s">
        <v>2</v>
      </c>
      <c r="C174" s="68" t="s">
        <v>99</v>
      </c>
      <c r="D174" s="39">
        <v>1</v>
      </c>
      <c r="E174" s="13" t="s">
        <v>252</v>
      </c>
      <c r="F174" s="55"/>
      <c r="G174" s="14"/>
      <c r="H174" s="7"/>
      <c r="I174" s="9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14.25" customHeight="1" x14ac:dyDescent="0.45">
      <c r="A175" s="16" t="s">
        <v>433</v>
      </c>
      <c r="B175" s="64" t="s">
        <v>2</v>
      </c>
      <c r="C175" s="43" t="s">
        <v>100</v>
      </c>
      <c r="D175" s="29"/>
      <c r="E175" s="49" t="s">
        <v>255</v>
      </c>
      <c r="F175" s="55"/>
      <c r="G175" s="14"/>
      <c r="H175" s="7"/>
      <c r="I175" s="9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14.25" customHeight="1" x14ac:dyDescent="0.45">
      <c r="A176" s="66" t="s">
        <v>433</v>
      </c>
      <c r="B176" s="67" t="s">
        <v>2</v>
      </c>
      <c r="C176" s="68" t="s">
        <v>100</v>
      </c>
      <c r="D176" s="39">
        <v>1</v>
      </c>
      <c r="E176" s="11" t="s">
        <v>257</v>
      </c>
      <c r="F176" s="55"/>
      <c r="G176" s="14"/>
      <c r="H176" s="7"/>
      <c r="I176" s="9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14.25" customHeight="1" x14ac:dyDescent="0.45">
      <c r="A177" s="66" t="s">
        <v>433</v>
      </c>
      <c r="B177" s="67" t="s">
        <v>2</v>
      </c>
      <c r="C177" s="68" t="s">
        <v>100</v>
      </c>
      <c r="D177" s="39">
        <v>2</v>
      </c>
      <c r="E177" s="11" t="s">
        <v>259</v>
      </c>
      <c r="F177" s="55"/>
      <c r="G177" s="14"/>
      <c r="H177" s="7"/>
      <c r="I177" s="9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14.25" customHeight="1" x14ac:dyDescent="0.45">
      <c r="A178" s="66" t="s">
        <v>433</v>
      </c>
      <c r="B178" s="67" t="s">
        <v>2</v>
      </c>
      <c r="C178" s="68" t="s">
        <v>100</v>
      </c>
      <c r="D178" s="39">
        <v>3</v>
      </c>
      <c r="E178" s="11" t="s">
        <v>261</v>
      </c>
      <c r="F178" s="55"/>
      <c r="G178" s="14"/>
      <c r="H178" s="7"/>
      <c r="I178" s="7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14.25" customHeight="1" x14ac:dyDescent="0.45">
      <c r="A179" s="66" t="s">
        <v>433</v>
      </c>
      <c r="B179" s="67" t="s">
        <v>2</v>
      </c>
      <c r="C179" s="68" t="s">
        <v>100</v>
      </c>
      <c r="D179" s="39">
        <v>4</v>
      </c>
      <c r="E179" s="11" t="s">
        <v>263</v>
      </c>
      <c r="F179" s="55"/>
      <c r="G179" s="14"/>
      <c r="H179" s="8"/>
      <c r="I179" s="8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14.25" customHeight="1" x14ac:dyDescent="0.45">
      <c r="A180" s="66" t="s">
        <v>433</v>
      </c>
      <c r="B180" s="67" t="s">
        <v>2</v>
      </c>
      <c r="C180" s="68" t="s">
        <v>100</v>
      </c>
      <c r="D180" s="39">
        <v>5</v>
      </c>
      <c r="E180" s="11" t="s">
        <v>265</v>
      </c>
      <c r="F180" s="55"/>
      <c r="G180" s="14"/>
      <c r="H180" s="7"/>
      <c r="I180" s="7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14.25" customHeight="1" x14ac:dyDescent="0.45">
      <c r="A181" s="66" t="s">
        <v>433</v>
      </c>
      <c r="B181" s="67" t="s">
        <v>2</v>
      </c>
      <c r="C181" s="68" t="s">
        <v>100</v>
      </c>
      <c r="D181" s="39">
        <v>6</v>
      </c>
      <c r="E181" s="11" t="s">
        <v>267</v>
      </c>
      <c r="F181" s="55"/>
      <c r="G181" s="14"/>
      <c r="H181" s="7"/>
      <c r="I181" s="7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14.25" customHeight="1" x14ac:dyDescent="0.45">
      <c r="A182" s="16" t="s">
        <v>433</v>
      </c>
      <c r="B182" s="64" t="s">
        <v>2</v>
      </c>
      <c r="C182" s="43" t="s">
        <v>110</v>
      </c>
      <c r="D182" s="29"/>
      <c r="E182" s="49" t="s">
        <v>270</v>
      </c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14.25" customHeight="1" x14ac:dyDescent="0.45">
      <c r="A183" s="66" t="s">
        <v>433</v>
      </c>
      <c r="B183" s="67" t="s">
        <v>2</v>
      </c>
      <c r="C183" s="68" t="s">
        <v>110</v>
      </c>
      <c r="D183" s="39">
        <v>1</v>
      </c>
      <c r="E183" s="11" t="s">
        <v>272</v>
      </c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14.25" customHeight="1" x14ac:dyDescent="0.45">
      <c r="A184" s="66" t="s">
        <v>433</v>
      </c>
      <c r="B184" s="67" t="s">
        <v>2</v>
      </c>
      <c r="C184" s="68" t="s">
        <v>110</v>
      </c>
      <c r="D184" s="39">
        <v>2</v>
      </c>
      <c r="E184" s="11" t="s">
        <v>274</v>
      </c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14.25" customHeight="1" x14ac:dyDescent="0.45">
      <c r="A185" s="66" t="s">
        <v>433</v>
      </c>
      <c r="B185" s="67" t="s">
        <v>2</v>
      </c>
      <c r="C185" s="68" t="s">
        <v>110</v>
      </c>
      <c r="D185" s="39">
        <v>3</v>
      </c>
      <c r="E185" s="11" t="s">
        <v>276</v>
      </c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14.25" customHeight="1" x14ac:dyDescent="0.45">
      <c r="A186" s="66" t="s">
        <v>433</v>
      </c>
      <c r="B186" s="67" t="s">
        <v>2</v>
      </c>
      <c r="C186" s="68" t="s">
        <v>110</v>
      </c>
      <c r="D186" s="39">
        <v>4</v>
      </c>
      <c r="E186" s="11" t="s">
        <v>278</v>
      </c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14.25" customHeight="1" x14ac:dyDescent="0.45">
      <c r="A187" s="66" t="s">
        <v>433</v>
      </c>
      <c r="B187" s="67" t="s">
        <v>2</v>
      </c>
      <c r="C187" s="68" t="s">
        <v>110</v>
      </c>
      <c r="D187" s="39">
        <v>5</v>
      </c>
      <c r="E187" s="11" t="s">
        <v>280</v>
      </c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14.25" customHeight="1" x14ac:dyDescent="0.45">
      <c r="A188" s="66" t="s">
        <v>433</v>
      </c>
      <c r="B188" s="67" t="s">
        <v>2</v>
      </c>
      <c r="C188" s="68" t="s">
        <v>110</v>
      </c>
      <c r="D188" s="39">
        <v>6</v>
      </c>
      <c r="E188" s="11" t="s">
        <v>282</v>
      </c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14.25" customHeight="1" x14ac:dyDescent="0.45">
      <c r="A189" s="66" t="s">
        <v>433</v>
      </c>
      <c r="B189" s="67" t="s">
        <v>2</v>
      </c>
      <c r="C189" s="68" t="s">
        <v>110</v>
      </c>
      <c r="D189" s="39">
        <v>7</v>
      </c>
      <c r="E189" s="11" t="s">
        <v>284</v>
      </c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14.25" customHeight="1" x14ac:dyDescent="0.45">
      <c r="A190" s="66" t="s">
        <v>433</v>
      </c>
      <c r="B190" s="67" t="s">
        <v>2</v>
      </c>
      <c r="C190" s="68" t="s">
        <v>110</v>
      </c>
      <c r="D190" s="39">
        <v>8</v>
      </c>
      <c r="E190" s="11" t="s">
        <v>286</v>
      </c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14.25" customHeight="1" x14ac:dyDescent="0.45">
      <c r="A191" s="16" t="s">
        <v>433</v>
      </c>
      <c r="B191" s="64" t="s">
        <v>2</v>
      </c>
      <c r="C191" s="43" t="s">
        <v>112</v>
      </c>
      <c r="D191" s="29"/>
      <c r="E191" s="49" t="s">
        <v>289</v>
      </c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14.25" customHeight="1" x14ac:dyDescent="0.45">
      <c r="A192" s="66" t="s">
        <v>433</v>
      </c>
      <c r="B192" s="67" t="s">
        <v>2</v>
      </c>
      <c r="C192" s="68" t="s">
        <v>112</v>
      </c>
      <c r="D192" s="39">
        <v>1</v>
      </c>
      <c r="E192" s="11" t="s">
        <v>291</v>
      </c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14.25" customHeight="1" x14ac:dyDescent="0.45">
      <c r="A193" s="66" t="s">
        <v>433</v>
      </c>
      <c r="B193" s="67" t="s">
        <v>2</v>
      </c>
      <c r="C193" s="68" t="s">
        <v>112</v>
      </c>
      <c r="D193" s="39">
        <v>2</v>
      </c>
      <c r="E193" s="11" t="s">
        <v>293</v>
      </c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14.25" customHeight="1" x14ac:dyDescent="0.45">
      <c r="A194" s="66" t="s">
        <v>433</v>
      </c>
      <c r="B194" s="67" t="s">
        <v>2</v>
      </c>
      <c r="C194" s="68" t="s">
        <v>112</v>
      </c>
      <c r="D194" s="39">
        <v>3</v>
      </c>
      <c r="E194" s="11" t="s">
        <v>295</v>
      </c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14.25" customHeight="1" x14ac:dyDescent="0.45">
      <c r="A195" s="66" t="s">
        <v>433</v>
      </c>
      <c r="B195" s="67" t="s">
        <v>2</v>
      </c>
      <c r="C195" s="68" t="s">
        <v>112</v>
      </c>
      <c r="D195" s="39">
        <v>4</v>
      </c>
      <c r="E195" s="11" t="s">
        <v>297</v>
      </c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14.25" customHeight="1" x14ac:dyDescent="0.45">
      <c r="A196" s="66" t="s">
        <v>433</v>
      </c>
      <c r="B196" s="67" t="s">
        <v>4</v>
      </c>
      <c r="C196" s="68" t="s">
        <v>8</v>
      </c>
      <c r="D196" s="39">
        <v>1</v>
      </c>
      <c r="E196" s="13" t="s">
        <v>219</v>
      </c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14.25" customHeight="1" x14ac:dyDescent="0.45">
      <c r="A197" s="16" t="s">
        <v>433</v>
      </c>
      <c r="B197" s="64" t="s">
        <v>4</v>
      </c>
      <c r="C197" s="43" t="s">
        <v>14</v>
      </c>
      <c r="D197" s="29"/>
      <c r="E197" s="49" t="s">
        <v>229</v>
      </c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14.25" customHeight="1" x14ac:dyDescent="0.45">
      <c r="A198" s="66" t="s">
        <v>433</v>
      </c>
      <c r="B198" s="67" t="s">
        <v>4</v>
      </c>
      <c r="C198" s="68" t="s">
        <v>14</v>
      </c>
      <c r="D198" s="39">
        <v>1</v>
      </c>
      <c r="E198" s="11" t="s">
        <v>231</v>
      </c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14.25" customHeight="1" x14ac:dyDescent="0.45">
      <c r="A199" s="66" t="s">
        <v>433</v>
      </c>
      <c r="B199" s="67" t="s">
        <v>4</v>
      </c>
      <c r="C199" s="68" t="s">
        <v>14</v>
      </c>
      <c r="D199" s="39">
        <v>2</v>
      </c>
      <c r="E199" s="11" t="s">
        <v>233</v>
      </c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14.25" customHeight="1" x14ac:dyDescent="0.45">
      <c r="A200" s="66" t="s">
        <v>433</v>
      </c>
      <c r="B200" s="67" t="s">
        <v>4</v>
      </c>
      <c r="C200" s="68" t="s">
        <v>14</v>
      </c>
      <c r="D200" s="39">
        <v>3</v>
      </c>
      <c r="E200" s="11" t="s">
        <v>235</v>
      </c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14.25" customHeight="1" x14ac:dyDescent="0.45">
      <c r="A201" s="16" t="s">
        <v>433</v>
      </c>
      <c r="B201" s="64" t="s">
        <v>4</v>
      </c>
      <c r="C201" s="43" t="s">
        <v>18</v>
      </c>
      <c r="D201" s="29"/>
      <c r="E201" s="49" t="s">
        <v>238</v>
      </c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14.25" customHeight="1" x14ac:dyDescent="0.45">
      <c r="A202" s="66" t="s">
        <v>433</v>
      </c>
      <c r="B202" s="67" t="s">
        <v>4</v>
      </c>
      <c r="C202" s="68" t="s">
        <v>18</v>
      </c>
      <c r="D202" s="39">
        <v>1</v>
      </c>
      <c r="E202" s="11" t="s">
        <v>367</v>
      </c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14.25" customHeight="1" x14ac:dyDescent="0.45">
      <c r="A203" s="66" t="s">
        <v>433</v>
      </c>
      <c r="B203" s="67" t="s">
        <v>4</v>
      </c>
      <c r="C203" s="68" t="s">
        <v>22</v>
      </c>
      <c r="D203" s="39">
        <v>1</v>
      </c>
      <c r="E203" s="13" t="s">
        <v>252</v>
      </c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14.25" customHeight="1" x14ac:dyDescent="0.45">
      <c r="A204" s="66" t="s">
        <v>433</v>
      </c>
      <c r="B204" s="67" t="s">
        <v>4</v>
      </c>
      <c r="C204" s="68" t="s">
        <v>26</v>
      </c>
      <c r="D204" s="39">
        <v>1</v>
      </c>
      <c r="E204" s="13" t="s">
        <v>255</v>
      </c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14.25" customHeight="1" x14ac:dyDescent="0.45">
      <c r="A205" s="16" t="s">
        <v>433</v>
      </c>
      <c r="B205" s="64" t="s">
        <v>4</v>
      </c>
      <c r="C205" s="43" t="s">
        <v>30</v>
      </c>
      <c r="D205" s="29"/>
      <c r="E205" s="49" t="s">
        <v>270</v>
      </c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14.25" customHeight="1" x14ac:dyDescent="0.45">
      <c r="A206" s="66" t="s">
        <v>433</v>
      </c>
      <c r="B206" s="67" t="s">
        <v>4</v>
      </c>
      <c r="C206" s="68" t="s">
        <v>30</v>
      </c>
      <c r="D206" s="39">
        <v>1</v>
      </c>
      <c r="E206" s="11" t="s">
        <v>272</v>
      </c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14.25" customHeight="1" x14ac:dyDescent="0.45">
      <c r="A207" s="66" t="s">
        <v>433</v>
      </c>
      <c r="B207" s="67" t="s">
        <v>4</v>
      </c>
      <c r="C207" s="68" t="s">
        <v>30</v>
      </c>
      <c r="D207" s="39">
        <v>2</v>
      </c>
      <c r="E207" s="11" t="s">
        <v>274</v>
      </c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14.25" customHeight="1" x14ac:dyDescent="0.45">
      <c r="A208" s="66" t="s">
        <v>433</v>
      </c>
      <c r="B208" s="67" t="s">
        <v>4</v>
      </c>
      <c r="C208" s="68" t="s">
        <v>30</v>
      </c>
      <c r="D208" s="39">
        <v>3</v>
      </c>
      <c r="E208" s="11" t="s">
        <v>276</v>
      </c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14.25" customHeight="1" x14ac:dyDescent="0.45">
      <c r="A209" s="66" t="s">
        <v>433</v>
      </c>
      <c r="B209" s="67" t="s">
        <v>4</v>
      </c>
      <c r="C209" s="68" t="s">
        <v>30</v>
      </c>
      <c r="D209" s="39">
        <v>4</v>
      </c>
      <c r="E209" s="11" t="s">
        <v>278</v>
      </c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14.25" customHeight="1" x14ac:dyDescent="0.45">
      <c r="A210" s="66" t="s">
        <v>433</v>
      </c>
      <c r="B210" s="67" t="s">
        <v>4</v>
      </c>
      <c r="C210" s="68" t="s">
        <v>30</v>
      </c>
      <c r="D210" s="39">
        <v>5</v>
      </c>
      <c r="E210" s="11" t="s">
        <v>284</v>
      </c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14.25" customHeight="1" x14ac:dyDescent="0.45">
      <c r="A211" s="66" t="s">
        <v>433</v>
      </c>
      <c r="B211" s="67" t="s">
        <v>4</v>
      </c>
      <c r="C211" s="68" t="s">
        <v>30</v>
      </c>
      <c r="D211" s="39">
        <v>6</v>
      </c>
      <c r="E211" s="11" t="s">
        <v>286</v>
      </c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14.25" customHeight="1" x14ac:dyDescent="0.45">
      <c r="A212" s="66" t="s">
        <v>433</v>
      </c>
      <c r="B212" s="67" t="s">
        <v>4</v>
      </c>
      <c r="C212" s="68" t="s">
        <v>33</v>
      </c>
      <c r="D212" s="39">
        <v>1</v>
      </c>
      <c r="E212" s="13" t="s">
        <v>289</v>
      </c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14.25" customHeight="1" x14ac:dyDescent="0.45">
      <c r="A213" s="66" t="s">
        <v>433</v>
      </c>
      <c r="B213" s="37" t="s">
        <v>78</v>
      </c>
      <c r="C213" s="68" t="s">
        <v>8</v>
      </c>
      <c r="D213" s="39">
        <v>1</v>
      </c>
      <c r="E213" s="13" t="s">
        <v>377</v>
      </c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4.25" customHeight="1" x14ac:dyDescent="0.45">
      <c r="A214" s="66" t="s">
        <v>433</v>
      </c>
      <c r="B214" s="37" t="s">
        <v>78</v>
      </c>
      <c r="C214" s="68" t="s">
        <v>14</v>
      </c>
      <c r="D214" s="39">
        <v>1</v>
      </c>
      <c r="E214" s="13" t="s">
        <v>379</v>
      </c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14.25" customHeight="1" x14ac:dyDescent="0.45">
      <c r="A215" s="66" t="s">
        <v>433</v>
      </c>
      <c r="B215" s="37" t="s">
        <v>78</v>
      </c>
      <c r="C215" s="68" t="s">
        <v>18</v>
      </c>
      <c r="D215" s="39">
        <v>1</v>
      </c>
      <c r="E215" s="13" t="s">
        <v>381</v>
      </c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14.25" customHeight="1" x14ac:dyDescent="0.45">
      <c r="A216" s="16" t="s">
        <v>433</v>
      </c>
      <c r="B216" s="33" t="s">
        <v>134</v>
      </c>
      <c r="C216" s="34" t="s">
        <v>8</v>
      </c>
      <c r="D216" s="29"/>
      <c r="E216" s="19" t="s">
        <v>386</v>
      </c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4.25" customHeight="1" x14ac:dyDescent="0.45">
      <c r="A217" s="66" t="s">
        <v>433</v>
      </c>
      <c r="B217" s="37" t="s">
        <v>134</v>
      </c>
      <c r="C217" s="57" t="s">
        <v>8</v>
      </c>
      <c r="D217" s="39">
        <v>1</v>
      </c>
      <c r="E217" s="40" t="s">
        <v>388</v>
      </c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4.25" customHeight="1" x14ac:dyDescent="0.45">
      <c r="A218" s="16" t="s">
        <v>433</v>
      </c>
      <c r="B218" s="33" t="s">
        <v>134</v>
      </c>
      <c r="C218" s="34" t="s">
        <v>14</v>
      </c>
      <c r="D218" s="29"/>
      <c r="E218" s="19" t="s">
        <v>391</v>
      </c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14.25" customHeight="1" x14ac:dyDescent="0.45">
      <c r="A219" s="66" t="s">
        <v>433</v>
      </c>
      <c r="B219" s="37" t="s">
        <v>134</v>
      </c>
      <c r="C219" s="57" t="s">
        <v>14</v>
      </c>
      <c r="D219" s="39">
        <v>1</v>
      </c>
      <c r="E219" s="40" t="s">
        <v>393</v>
      </c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14.25" customHeight="1" x14ac:dyDescent="0.45">
      <c r="A220" s="16" t="s">
        <v>433</v>
      </c>
      <c r="B220" s="33" t="s">
        <v>134</v>
      </c>
      <c r="C220" s="34" t="s">
        <v>18</v>
      </c>
      <c r="D220" s="29"/>
      <c r="E220" s="19" t="s">
        <v>396</v>
      </c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14.25" customHeight="1" x14ac:dyDescent="0.45">
      <c r="A221" s="66" t="s">
        <v>433</v>
      </c>
      <c r="B221" s="37" t="s">
        <v>134</v>
      </c>
      <c r="C221" s="57" t="s">
        <v>18</v>
      </c>
      <c r="D221" s="39">
        <v>1</v>
      </c>
      <c r="E221" s="40" t="s">
        <v>397</v>
      </c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14.25" customHeight="1" x14ac:dyDescent="0.45">
      <c r="A222" s="66" t="s">
        <v>433</v>
      </c>
      <c r="B222" s="37" t="s">
        <v>134</v>
      </c>
      <c r="C222" s="57" t="s">
        <v>22</v>
      </c>
      <c r="D222" s="39">
        <v>1</v>
      </c>
      <c r="E222" s="5" t="s">
        <v>400</v>
      </c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14.25" customHeight="1" x14ac:dyDescent="0.45">
      <c r="A223" s="66" t="s">
        <v>433</v>
      </c>
      <c r="B223" s="37" t="s">
        <v>134</v>
      </c>
      <c r="C223" s="57" t="s">
        <v>26</v>
      </c>
      <c r="D223" s="39">
        <v>1</v>
      </c>
      <c r="E223" s="5" t="s">
        <v>381</v>
      </c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14.25" customHeight="1" x14ac:dyDescent="0.45">
      <c r="A224" s="66" t="s">
        <v>433</v>
      </c>
      <c r="B224" s="37" t="s">
        <v>195</v>
      </c>
      <c r="C224" s="68" t="s">
        <v>8</v>
      </c>
      <c r="D224" s="39">
        <v>1</v>
      </c>
      <c r="E224" s="13" t="s">
        <v>405</v>
      </c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14.25" customHeight="1" x14ac:dyDescent="0.45">
      <c r="A225" s="66" t="s">
        <v>433</v>
      </c>
      <c r="B225" s="37" t="s">
        <v>195</v>
      </c>
      <c r="C225" s="68" t="s">
        <v>14</v>
      </c>
      <c r="D225" s="39">
        <v>1</v>
      </c>
      <c r="E225" s="13" t="s">
        <v>406</v>
      </c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14.25" customHeight="1" x14ac:dyDescent="0.45">
      <c r="A226" s="3" t="s">
        <v>434</v>
      </c>
      <c r="B226" s="12" t="s">
        <v>435</v>
      </c>
      <c r="C226" s="56"/>
      <c r="D226" s="6"/>
      <c r="E226" s="6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14.25" customHeight="1" x14ac:dyDescent="0.45">
      <c r="A227" s="27" t="s">
        <v>434</v>
      </c>
      <c r="B227" s="33" t="s">
        <v>2</v>
      </c>
      <c r="C227" s="43" t="s">
        <v>8</v>
      </c>
      <c r="D227" s="29"/>
      <c r="E227" s="49" t="s">
        <v>207</v>
      </c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14.25" customHeight="1" x14ac:dyDescent="0.45">
      <c r="A228" s="69" t="s">
        <v>434</v>
      </c>
      <c r="B228" s="37" t="s">
        <v>2</v>
      </c>
      <c r="C228" s="68" t="s">
        <v>8</v>
      </c>
      <c r="D228" s="39">
        <v>1</v>
      </c>
      <c r="E228" s="11" t="s">
        <v>209</v>
      </c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14.25" customHeight="1" x14ac:dyDescent="0.45">
      <c r="A229" s="69" t="s">
        <v>434</v>
      </c>
      <c r="B229" s="37" t="s">
        <v>2</v>
      </c>
      <c r="C229" s="68" t="s">
        <v>8</v>
      </c>
      <c r="D229" s="39">
        <v>2</v>
      </c>
      <c r="E229" s="11" t="s">
        <v>211</v>
      </c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14.25" customHeight="1" x14ac:dyDescent="0.45">
      <c r="A230" s="69" t="s">
        <v>434</v>
      </c>
      <c r="B230" s="37" t="s">
        <v>2</v>
      </c>
      <c r="C230" s="68" t="s">
        <v>8</v>
      </c>
      <c r="D230" s="39">
        <v>3</v>
      </c>
      <c r="E230" s="11" t="s">
        <v>213</v>
      </c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14.25" customHeight="1" x14ac:dyDescent="0.45">
      <c r="A231" s="69" t="s">
        <v>434</v>
      </c>
      <c r="B231" s="37" t="s">
        <v>2</v>
      </c>
      <c r="C231" s="68" t="s">
        <v>8</v>
      </c>
      <c r="D231" s="39">
        <v>4</v>
      </c>
      <c r="E231" s="11" t="s">
        <v>214</v>
      </c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14.25" customHeight="1" x14ac:dyDescent="0.45">
      <c r="A232" s="69" t="s">
        <v>434</v>
      </c>
      <c r="B232" s="37" t="s">
        <v>2</v>
      </c>
      <c r="C232" s="68" t="s">
        <v>8</v>
      </c>
      <c r="D232" s="39">
        <v>5</v>
      </c>
      <c r="E232" s="11" t="s">
        <v>216</v>
      </c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14.25" customHeight="1" x14ac:dyDescent="0.45">
      <c r="A233" s="69" t="s">
        <v>434</v>
      </c>
      <c r="B233" s="37" t="s">
        <v>2</v>
      </c>
      <c r="C233" s="68" t="s">
        <v>8</v>
      </c>
      <c r="D233" s="39">
        <v>6</v>
      </c>
      <c r="E233" s="11" t="s">
        <v>217</v>
      </c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14.25" customHeight="1" x14ac:dyDescent="0.45">
      <c r="A234" s="69" t="s">
        <v>434</v>
      </c>
      <c r="B234" s="37" t="s">
        <v>2</v>
      </c>
      <c r="C234" s="68" t="s">
        <v>8</v>
      </c>
      <c r="D234" s="39">
        <v>7</v>
      </c>
      <c r="E234" s="11" t="s">
        <v>218</v>
      </c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4.25" customHeight="1" x14ac:dyDescent="0.45">
      <c r="A235" s="69" t="s">
        <v>434</v>
      </c>
      <c r="B235" s="37" t="s">
        <v>2</v>
      </c>
      <c r="C235" s="68" t="s">
        <v>8</v>
      </c>
      <c r="D235" s="39">
        <v>8</v>
      </c>
      <c r="E235" s="11" t="s">
        <v>220</v>
      </c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4.25" customHeight="1" x14ac:dyDescent="0.45">
      <c r="A236" s="69" t="s">
        <v>434</v>
      </c>
      <c r="B236" s="37" t="s">
        <v>2</v>
      </c>
      <c r="C236" s="68" t="s">
        <v>8</v>
      </c>
      <c r="D236" s="39">
        <v>9</v>
      </c>
      <c r="E236" s="11" t="s">
        <v>221</v>
      </c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4.25" customHeight="1" x14ac:dyDescent="0.45">
      <c r="A237" s="69" t="s">
        <v>434</v>
      </c>
      <c r="B237" s="37" t="s">
        <v>2</v>
      </c>
      <c r="C237" s="68" t="s">
        <v>8</v>
      </c>
      <c r="D237" s="39">
        <v>10</v>
      </c>
      <c r="E237" s="11" t="s">
        <v>222</v>
      </c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4.25" customHeight="1" x14ac:dyDescent="0.45">
      <c r="A238" s="69" t="s">
        <v>434</v>
      </c>
      <c r="B238" s="37" t="s">
        <v>2</v>
      </c>
      <c r="C238" s="68" t="s">
        <v>8</v>
      </c>
      <c r="D238" s="39">
        <v>11</v>
      </c>
      <c r="E238" s="11" t="s">
        <v>224</v>
      </c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4.25" customHeight="1" x14ac:dyDescent="0.45">
      <c r="A239" s="27" t="s">
        <v>434</v>
      </c>
      <c r="B239" s="33" t="s">
        <v>2</v>
      </c>
      <c r="C239" s="43" t="s">
        <v>14</v>
      </c>
      <c r="D239" s="29"/>
      <c r="E239" s="49" t="s">
        <v>225</v>
      </c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4.25" customHeight="1" x14ac:dyDescent="0.45">
      <c r="A240" s="69" t="s">
        <v>434</v>
      </c>
      <c r="B240" s="37" t="s">
        <v>2</v>
      </c>
      <c r="C240" s="68" t="s">
        <v>14</v>
      </c>
      <c r="D240" s="39">
        <v>1</v>
      </c>
      <c r="E240" s="11" t="s">
        <v>227</v>
      </c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4.25" customHeight="1" x14ac:dyDescent="0.45">
      <c r="A241" s="69" t="s">
        <v>434</v>
      </c>
      <c r="B241" s="37" t="s">
        <v>2</v>
      </c>
      <c r="C241" s="68" t="s">
        <v>14</v>
      </c>
      <c r="D241" s="39">
        <v>2</v>
      </c>
      <c r="E241" s="11" t="s">
        <v>228</v>
      </c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4.25" customHeight="1" x14ac:dyDescent="0.45">
      <c r="A242" s="69" t="s">
        <v>434</v>
      </c>
      <c r="B242" s="37" t="s">
        <v>2</v>
      </c>
      <c r="C242" s="68" t="s">
        <v>14</v>
      </c>
      <c r="D242" s="39">
        <v>3</v>
      </c>
      <c r="E242" s="11" t="s">
        <v>230</v>
      </c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4.25" customHeight="1" x14ac:dyDescent="0.45">
      <c r="A243" s="69" t="s">
        <v>434</v>
      </c>
      <c r="B243" s="37" t="s">
        <v>2</v>
      </c>
      <c r="C243" s="68" t="s">
        <v>14</v>
      </c>
      <c r="D243" s="39">
        <v>4</v>
      </c>
      <c r="E243" s="11" t="s">
        <v>232</v>
      </c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4.25" customHeight="1" x14ac:dyDescent="0.45">
      <c r="A244" s="69" t="s">
        <v>434</v>
      </c>
      <c r="B244" s="37" t="s">
        <v>2</v>
      </c>
      <c r="C244" s="68" t="s">
        <v>14</v>
      </c>
      <c r="D244" s="39">
        <v>5</v>
      </c>
      <c r="E244" s="11" t="s">
        <v>234</v>
      </c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4.25" customHeight="1" x14ac:dyDescent="0.45">
      <c r="A245" s="69" t="s">
        <v>434</v>
      </c>
      <c r="B245" s="37" t="s">
        <v>2</v>
      </c>
      <c r="C245" s="68" t="s">
        <v>14</v>
      </c>
      <c r="D245" s="39">
        <v>6</v>
      </c>
      <c r="E245" s="11" t="s">
        <v>236</v>
      </c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4.25" customHeight="1" x14ac:dyDescent="0.45">
      <c r="A246" s="69" t="s">
        <v>434</v>
      </c>
      <c r="B246" s="37" t="s">
        <v>2</v>
      </c>
      <c r="C246" s="68" t="s">
        <v>14</v>
      </c>
      <c r="D246" s="39">
        <v>7</v>
      </c>
      <c r="E246" s="11" t="s">
        <v>237</v>
      </c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4.25" customHeight="1" x14ac:dyDescent="0.45">
      <c r="A247" s="69" t="s">
        <v>434</v>
      </c>
      <c r="B247" s="37" t="s">
        <v>2</v>
      </c>
      <c r="C247" s="68" t="s">
        <v>14</v>
      </c>
      <c r="D247" s="39">
        <v>8</v>
      </c>
      <c r="E247" s="11" t="s">
        <v>239</v>
      </c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4.25" customHeight="1" x14ac:dyDescent="0.45">
      <c r="A248" s="69" t="s">
        <v>434</v>
      </c>
      <c r="B248" s="37" t="s">
        <v>2</v>
      </c>
      <c r="C248" s="68" t="s">
        <v>14</v>
      </c>
      <c r="D248" s="39">
        <v>9</v>
      </c>
      <c r="E248" s="11" t="s">
        <v>241</v>
      </c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4.25" customHeight="1" x14ac:dyDescent="0.45">
      <c r="A249" s="69" t="s">
        <v>434</v>
      </c>
      <c r="B249" s="37" t="s">
        <v>2</v>
      </c>
      <c r="C249" s="68" t="s">
        <v>14</v>
      </c>
      <c r="D249" s="39">
        <v>10</v>
      </c>
      <c r="E249" s="11" t="s">
        <v>243</v>
      </c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4.25" customHeight="1" x14ac:dyDescent="0.45">
      <c r="A250" s="69" t="s">
        <v>434</v>
      </c>
      <c r="B250" s="37" t="s">
        <v>2</v>
      </c>
      <c r="C250" s="68" t="s">
        <v>14</v>
      </c>
      <c r="D250" s="39">
        <v>11</v>
      </c>
      <c r="E250" s="11" t="s">
        <v>245</v>
      </c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4.25" customHeight="1" x14ac:dyDescent="0.45">
      <c r="A251" s="69" t="s">
        <v>434</v>
      </c>
      <c r="B251" s="37" t="s">
        <v>2</v>
      </c>
      <c r="C251" s="68" t="s">
        <v>14</v>
      </c>
      <c r="D251" s="39">
        <v>12</v>
      </c>
      <c r="E251" s="11" t="s">
        <v>247</v>
      </c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4.25" customHeight="1" x14ac:dyDescent="0.45">
      <c r="A252" s="69" t="s">
        <v>434</v>
      </c>
      <c r="B252" s="37" t="s">
        <v>2</v>
      </c>
      <c r="C252" s="68" t="s">
        <v>14</v>
      </c>
      <c r="D252" s="39">
        <v>13</v>
      </c>
      <c r="E252" s="11" t="s">
        <v>249</v>
      </c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4.25" customHeight="1" x14ac:dyDescent="0.45">
      <c r="A253" s="69" t="s">
        <v>434</v>
      </c>
      <c r="B253" s="37" t="s">
        <v>2</v>
      </c>
      <c r="C253" s="68" t="s">
        <v>14</v>
      </c>
      <c r="D253" s="39">
        <v>14</v>
      </c>
      <c r="E253" s="11" t="s">
        <v>250</v>
      </c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4.25" customHeight="1" x14ac:dyDescent="0.45">
      <c r="A254" s="69" t="s">
        <v>434</v>
      </c>
      <c r="B254" s="37" t="s">
        <v>2</v>
      </c>
      <c r="C254" s="68" t="s">
        <v>14</v>
      </c>
      <c r="D254" s="39">
        <v>15</v>
      </c>
      <c r="E254" s="11" t="s">
        <v>251</v>
      </c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4.25" customHeight="1" x14ac:dyDescent="0.45">
      <c r="A255" s="69" t="s">
        <v>434</v>
      </c>
      <c r="B255" s="37" t="s">
        <v>2</v>
      </c>
      <c r="C255" s="68" t="s">
        <v>14</v>
      </c>
      <c r="D255" s="39">
        <v>16</v>
      </c>
      <c r="E255" s="11" t="s">
        <v>253</v>
      </c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4.25" customHeight="1" x14ac:dyDescent="0.45">
      <c r="A256" s="69" t="s">
        <v>434</v>
      </c>
      <c r="B256" s="37" t="s">
        <v>2</v>
      </c>
      <c r="C256" s="68" t="s">
        <v>14</v>
      </c>
      <c r="D256" s="39">
        <v>17</v>
      </c>
      <c r="E256" s="11" t="s">
        <v>254</v>
      </c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4.25" customHeight="1" x14ac:dyDescent="0.45">
      <c r="A257" s="69" t="s">
        <v>434</v>
      </c>
      <c r="B257" s="37" t="s">
        <v>2</v>
      </c>
      <c r="C257" s="68" t="s">
        <v>14</v>
      </c>
      <c r="D257" s="39">
        <v>18</v>
      </c>
      <c r="E257" s="11" t="s">
        <v>256</v>
      </c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4.25" customHeight="1" x14ac:dyDescent="0.45">
      <c r="A258" s="69" t="s">
        <v>434</v>
      </c>
      <c r="B258" s="37" t="s">
        <v>2</v>
      </c>
      <c r="C258" s="68" t="s">
        <v>14</v>
      </c>
      <c r="D258" s="39">
        <v>19</v>
      </c>
      <c r="E258" s="11" t="s">
        <v>258</v>
      </c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4.25" customHeight="1" x14ac:dyDescent="0.45">
      <c r="A259" s="69" t="s">
        <v>434</v>
      </c>
      <c r="B259" s="37" t="s">
        <v>2</v>
      </c>
      <c r="C259" s="68" t="s">
        <v>14</v>
      </c>
      <c r="D259" s="39">
        <v>20</v>
      </c>
      <c r="E259" s="11" t="s">
        <v>260</v>
      </c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4.25" customHeight="1" x14ac:dyDescent="0.45">
      <c r="A260" s="69" t="s">
        <v>434</v>
      </c>
      <c r="B260" s="37" t="s">
        <v>2</v>
      </c>
      <c r="C260" s="68" t="s">
        <v>14</v>
      </c>
      <c r="D260" s="39">
        <v>21</v>
      </c>
      <c r="E260" s="11" t="s">
        <v>262</v>
      </c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4.25" customHeight="1" x14ac:dyDescent="0.45">
      <c r="A261" s="69" t="s">
        <v>434</v>
      </c>
      <c r="B261" s="37" t="s">
        <v>2</v>
      </c>
      <c r="C261" s="68" t="s">
        <v>14</v>
      </c>
      <c r="D261" s="39">
        <v>22</v>
      </c>
      <c r="E261" s="11" t="s">
        <v>264</v>
      </c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4.25" customHeight="1" x14ac:dyDescent="0.45">
      <c r="A262" s="69" t="s">
        <v>434</v>
      </c>
      <c r="B262" s="37" t="s">
        <v>2</v>
      </c>
      <c r="C262" s="68" t="s">
        <v>14</v>
      </c>
      <c r="D262" s="39">
        <v>23</v>
      </c>
      <c r="E262" s="11" t="s">
        <v>266</v>
      </c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4.25" customHeight="1" x14ac:dyDescent="0.45">
      <c r="A263" s="69" t="s">
        <v>434</v>
      </c>
      <c r="B263" s="37" t="s">
        <v>2</v>
      </c>
      <c r="C263" s="68" t="s">
        <v>14</v>
      </c>
      <c r="D263" s="39">
        <v>24</v>
      </c>
      <c r="E263" s="11" t="s">
        <v>268</v>
      </c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4.25" customHeight="1" x14ac:dyDescent="0.45">
      <c r="A264" s="69" t="s">
        <v>434</v>
      </c>
      <c r="B264" s="37" t="s">
        <v>2</v>
      </c>
      <c r="C264" s="68" t="s">
        <v>14</v>
      </c>
      <c r="D264" s="39">
        <v>25</v>
      </c>
      <c r="E264" s="11" t="s">
        <v>269</v>
      </c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4.25" customHeight="1" x14ac:dyDescent="0.45">
      <c r="A265" s="69" t="s">
        <v>434</v>
      </c>
      <c r="B265" s="37" t="s">
        <v>2</v>
      </c>
      <c r="C265" s="68" t="s">
        <v>14</v>
      </c>
      <c r="D265" s="39">
        <v>26</v>
      </c>
      <c r="E265" s="11" t="s">
        <v>271</v>
      </c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4.25" customHeight="1" x14ac:dyDescent="0.45">
      <c r="A266" s="69" t="s">
        <v>434</v>
      </c>
      <c r="B266" s="37" t="s">
        <v>2</v>
      </c>
      <c r="C266" s="68" t="s">
        <v>14</v>
      </c>
      <c r="D266" s="39">
        <v>27</v>
      </c>
      <c r="E266" s="11" t="s">
        <v>273</v>
      </c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4.25" customHeight="1" x14ac:dyDescent="0.45">
      <c r="A267" s="69" t="s">
        <v>434</v>
      </c>
      <c r="B267" s="37" t="s">
        <v>2</v>
      </c>
      <c r="C267" s="68" t="s">
        <v>14</v>
      </c>
      <c r="D267" s="39">
        <v>28</v>
      </c>
      <c r="E267" s="11" t="s">
        <v>275</v>
      </c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4.25" customHeight="1" x14ac:dyDescent="0.45">
      <c r="A268" s="69" t="s">
        <v>434</v>
      </c>
      <c r="B268" s="37" t="s">
        <v>2</v>
      </c>
      <c r="C268" s="68" t="s">
        <v>14</v>
      </c>
      <c r="D268" s="39">
        <v>29</v>
      </c>
      <c r="E268" s="11" t="s">
        <v>277</v>
      </c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4.25" customHeight="1" x14ac:dyDescent="0.45">
      <c r="A269" s="69" t="s">
        <v>434</v>
      </c>
      <c r="B269" s="37" t="s">
        <v>2</v>
      </c>
      <c r="C269" s="68" t="s">
        <v>14</v>
      </c>
      <c r="D269" s="39">
        <v>30</v>
      </c>
      <c r="E269" s="11" t="s">
        <v>279</v>
      </c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4.25" customHeight="1" x14ac:dyDescent="0.45">
      <c r="A270" s="69" t="s">
        <v>434</v>
      </c>
      <c r="B270" s="37" t="s">
        <v>2</v>
      </c>
      <c r="C270" s="68" t="s">
        <v>14</v>
      </c>
      <c r="D270" s="39">
        <v>31</v>
      </c>
      <c r="E270" s="11" t="s">
        <v>281</v>
      </c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4.25" customHeight="1" x14ac:dyDescent="0.45">
      <c r="A271" s="69" t="s">
        <v>434</v>
      </c>
      <c r="B271" s="37" t="s">
        <v>2</v>
      </c>
      <c r="C271" s="68" t="s">
        <v>14</v>
      </c>
      <c r="D271" s="39">
        <v>32</v>
      </c>
      <c r="E271" s="11" t="s">
        <v>283</v>
      </c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4.25" customHeight="1" x14ac:dyDescent="0.45">
      <c r="A272" s="69" t="s">
        <v>434</v>
      </c>
      <c r="B272" s="37" t="s">
        <v>2</v>
      </c>
      <c r="C272" s="68" t="s">
        <v>14</v>
      </c>
      <c r="D272" s="39">
        <v>33</v>
      </c>
      <c r="E272" s="11" t="s">
        <v>285</v>
      </c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4.25" customHeight="1" x14ac:dyDescent="0.45">
      <c r="A273" s="69" t="s">
        <v>434</v>
      </c>
      <c r="B273" s="37" t="s">
        <v>2</v>
      </c>
      <c r="C273" s="68" t="s">
        <v>14</v>
      </c>
      <c r="D273" s="39">
        <v>34</v>
      </c>
      <c r="E273" s="11" t="s">
        <v>287</v>
      </c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4.25" customHeight="1" x14ac:dyDescent="0.45">
      <c r="A274" s="69" t="s">
        <v>434</v>
      </c>
      <c r="B274" s="37" t="s">
        <v>2</v>
      </c>
      <c r="C274" s="68" t="s">
        <v>14</v>
      </c>
      <c r="D274" s="39">
        <v>35</v>
      </c>
      <c r="E274" s="11" t="s">
        <v>288</v>
      </c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4.25" customHeight="1" x14ac:dyDescent="0.45">
      <c r="A275" s="69" t="s">
        <v>434</v>
      </c>
      <c r="B275" s="37" t="s">
        <v>2</v>
      </c>
      <c r="C275" s="68" t="s">
        <v>14</v>
      </c>
      <c r="D275" s="39">
        <v>36</v>
      </c>
      <c r="E275" s="11" t="s">
        <v>290</v>
      </c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4.25" customHeight="1" x14ac:dyDescent="0.45">
      <c r="A276" s="69" t="s">
        <v>434</v>
      </c>
      <c r="B276" s="37" t="s">
        <v>2</v>
      </c>
      <c r="C276" s="68" t="s">
        <v>14</v>
      </c>
      <c r="D276" s="39">
        <v>37</v>
      </c>
      <c r="E276" s="11" t="s">
        <v>292</v>
      </c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4.25" customHeight="1" x14ac:dyDescent="0.45">
      <c r="A277" s="69" t="s">
        <v>434</v>
      </c>
      <c r="B277" s="37" t="s">
        <v>2</v>
      </c>
      <c r="C277" s="68" t="s">
        <v>14</v>
      </c>
      <c r="D277" s="39">
        <v>38</v>
      </c>
      <c r="E277" s="11" t="s">
        <v>294</v>
      </c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4.25" customHeight="1" x14ac:dyDescent="0.45">
      <c r="A278" s="69" t="s">
        <v>434</v>
      </c>
      <c r="B278" s="37" t="s">
        <v>2</v>
      </c>
      <c r="C278" s="68" t="s">
        <v>14</v>
      </c>
      <c r="D278" s="39">
        <v>39</v>
      </c>
      <c r="E278" s="11" t="s">
        <v>296</v>
      </c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4.25" customHeight="1" x14ac:dyDescent="0.45">
      <c r="A279" s="69" t="s">
        <v>434</v>
      </c>
      <c r="B279" s="37" t="s">
        <v>2</v>
      </c>
      <c r="C279" s="68" t="s">
        <v>14</v>
      </c>
      <c r="D279" s="39">
        <v>40</v>
      </c>
      <c r="E279" s="11" t="s">
        <v>298</v>
      </c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4.25" customHeight="1" x14ac:dyDescent="0.45">
      <c r="A280" s="69" t="s">
        <v>434</v>
      </c>
      <c r="B280" s="37" t="s">
        <v>2</v>
      </c>
      <c r="C280" s="68" t="s">
        <v>14</v>
      </c>
      <c r="D280" s="39">
        <v>41</v>
      </c>
      <c r="E280" s="11" t="s">
        <v>299</v>
      </c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4.25" customHeight="1" x14ac:dyDescent="0.45">
      <c r="A281" s="69" t="s">
        <v>434</v>
      </c>
      <c r="B281" s="37" t="s">
        <v>2</v>
      </c>
      <c r="C281" s="68" t="s">
        <v>14</v>
      </c>
      <c r="D281" s="39">
        <v>42</v>
      </c>
      <c r="E281" s="11" t="s">
        <v>300</v>
      </c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4.25" customHeight="1" x14ac:dyDescent="0.45">
      <c r="A282" s="69" t="s">
        <v>434</v>
      </c>
      <c r="B282" s="37" t="s">
        <v>2</v>
      </c>
      <c r="C282" s="68" t="s">
        <v>14</v>
      </c>
      <c r="D282" s="39">
        <v>43</v>
      </c>
      <c r="E282" s="11" t="s">
        <v>301</v>
      </c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4.25" customHeight="1" x14ac:dyDescent="0.45">
      <c r="A283" s="69" t="s">
        <v>434</v>
      </c>
      <c r="B283" s="37" t="s">
        <v>2</v>
      </c>
      <c r="C283" s="68" t="s">
        <v>14</v>
      </c>
      <c r="D283" s="39">
        <v>44</v>
      </c>
      <c r="E283" s="11" t="s">
        <v>302</v>
      </c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4.25" customHeight="1" x14ac:dyDescent="0.45">
      <c r="A284" s="69" t="s">
        <v>434</v>
      </c>
      <c r="B284" s="37" t="s">
        <v>2</v>
      </c>
      <c r="C284" s="68" t="s">
        <v>14</v>
      </c>
      <c r="D284" s="39">
        <v>45</v>
      </c>
      <c r="E284" s="11" t="s">
        <v>303</v>
      </c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4.25" customHeight="1" x14ac:dyDescent="0.45">
      <c r="A285" s="69" t="s">
        <v>434</v>
      </c>
      <c r="B285" s="37" t="s">
        <v>2</v>
      </c>
      <c r="C285" s="68" t="s">
        <v>14</v>
      </c>
      <c r="D285" s="39">
        <v>46</v>
      </c>
      <c r="E285" s="11" t="s">
        <v>304</v>
      </c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4.25" customHeight="1" x14ac:dyDescent="0.45">
      <c r="A286" s="69" t="s">
        <v>434</v>
      </c>
      <c r="B286" s="37" t="s">
        <v>2</v>
      </c>
      <c r="C286" s="68" t="s">
        <v>14</v>
      </c>
      <c r="D286" s="39">
        <v>47</v>
      </c>
      <c r="E286" s="11" t="s">
        <v>305</v>
      </c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4.25" customHeight="1" x14ac:dyDescent="0.45">
      <c r="A287" s="69" t="s">
        <v>434</v>
      </c>
      <c r="B287" s="37" t="s">
        <v>2</v>
      </c>
      <c r="C287" s="68" t="s">
        <v>14</v>
      </c>
      <c r="D287" s="39">
        <v>48</v>
      </c>
      <c r="E287" s="11" t="s">
        <v>306</v>
      </c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4.25" customHeight="1" x14ac:dyDescent="0.45">
      <c r="A288" s="69" t="s">
        <v>434</v>
      </c>
      <c r="B288" s="37" t="s">
        <v>2</v>
      </c>
      <c r="C288" s="68" t="s">
        <v>14</v>
      </c>
      <c r="D288" s="39">
        <v>49</v>
      </c>
      <c r="E288" s="11" t="s">
        <v>307</v>
      </c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4.25" customHeight="1" x14ac:dyDescent="0.45">
      <c r="A289" s="27" t="s">
        <v>434</v>
      </c>
      <c r="B289" s="33" t="s">
        <v>2</v>
      </c>
      <c r="C289" s="43" t="s">
        <v>18</v>
      </c>
      <c r="D289" s="29"/>
      <c r="E289" s="49" t="s">
        <v>308</v>
      </c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4.25" customHeight="1" x14ac:dyDescent="0.45">
      <c r="A290" s="69" t="s">
        <v>434</v>
      </c>
      <c r="B290" s="37" t="s">
        <v>2</v>
      </c>
      <c r="C290" s="68" t="s">
        <v>18</v>
      </c>
      <c r="D290" s="39">
        <v>1</v>
      </c>
      <c r="E290" s="11" t="s">
        <v>309</v>
      </c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4.25" customHeight="1" x14ac:dyDescent="0.45">
      <c r="A291" s="69" t="s">
        <v>434</v>
      </c>
      <c r="B291" s="37" t="s">
        <v>2</v>
      </c>
      <c r="C291" s="68" t="s">
        <v>18</v>
      </c>
      <c r="D291" s="39">
        <v>2</v>
      </c>
      <c r="E291" s="11" t="s">
        <v>310</v>
      </c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4.25" customHeight="1" x14ac:dyDescent="0.45">
      <c r="A292" s="69" t="s">
        <v>434</v>
      </c>
      <c r="B292" s="37" t="s">
        <v>2</v>
      </c>
      <c r="C292" s="68" t="s">
        <v>18</v>
      </c>
      <c r="D292" s="39">
        <v>3</v>
      </c>
      <c r="E292" s="11" t="s">
        <v>311</v>
      </c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4.25" customHeight="1" x14ac:dyDescent="0.45">
      <c r="A293" s="69" t="s">
        <v>434</v>
      </c>
      <c r="B293" s="37" t="s">
        <v>2</v>
      </c>
      <c r="C293" s="68" t="s">
        <v>18</v>
      </c>
      <c r="D293" s="39">
        <v>4</v>
      </c>
      <c r="E293" s="11" t="s">
        <v>312</v>
      </c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4.25" customHeight="1" x14ac:dyDescent="0.45">
      <c r="A294" s="69" t="s">
        <v>434</v>
      </c>
      <c r="B294" s="37" t="s">
        <v>2</v>
      </c>
      <c r="C294" s="68" t="s">
        <v>18</v>
      </c>
      <c r="D294" s="39">
        <v>5</v>
      </c>
      <c r="E294" s="11" t="s">
        <v>313</v>
      </c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4.25" customHeight="1" x14ac:dyDescent="0.45">
      <c r="A295" s="69" t="s">
        <v>434</v>
      </c>
      <c r="B295" s="37" t="s">
        <v>2</v>
      </c>
      <c r="C295" s="68" t="s">
        <v>18</v>
      </c>
      <c r="D295" s="39">
        <v>6</v>
      </c>
      <c r="E295" s="11" t="s">
        <v>314</v>
      </c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4.25" customHeight="1" x14ac:dyDescent="0.45">
      <c r="A296" s="27" t="s">
        <v>434</v>
      </c>
      <c r="B296" s="33" t="s">
        <v>2</v>
      </c>
      <c r="C296" s="43" t="s">
        <v>22</v>
      </c>
      <c r="D296" s="29"/>
      <c r="E296" s="49" t="s">
        <v>315</v>
      </c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4.25" customHeight="1" x14ac:dyDescent="0.45">
      <c r="A297" s="69" t="s">
        <v>434</v>
      </c>
      <c r="B297" s="37" t="s">
        <v>2</v>
      </c>
      <c r="C297" s="68" t="s">
        <v>22</v>
      </c>
      <c r="D297" s="39">
        <v>1</v>
      </c>
      <c r="E297" s="11" t="s">
        <v>316</v>
      </c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4.25" customHeight="1" x14ac:dyDescent="0.45">
      <c r="A298" s="69" t="s">
        <v>434</v>
      </c>
      <c r="B298" s="37" t="s">
        <v>2</v>
      </c>
      <c r="C298" s="68" t="s">
        <v>22</v>
      </c>
      <c r="D298" s="39">
        <v>2</v>
      </c>
      <c r="E298" s="11" t="s">
        <v>317</v>
      </c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4.25" customHeight="1" x14ac:dyDescent="0.45">
      <c r="A299" s="69" t="s">
        <v>434</v>
      </c>
      <c r="B299" s="37" t="s">
        <v>2</v>
      </c>
      <c r="C299" s="68" t="s">
        <v>22</v>
      </c>
      <c r="D299" s="39">
        <v>3</v>
      </c>
      <c r="E299" s="11" t="s">
        <v>318</v>
      </c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4.25" customHeight="1" x14ac:dyDescent="0.45">
      <c r="A300" s="69" t="s">
        <v>434</v>
      </c>
      <c r="B300" s="37" t="s">
        <v>2</v>
      </c>
      <c r="C300" s="68" t="s">
        <v>22</v>
      </c>
      <c r="D300" s="39">
        <v>4</v>
      </c>
      <c r="E300" s="11" t="s">
        <v>319</v>
      </c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4.25" customHeight="1" x14ac:dyDescent="0.45">
      <c r="A301" s="69" t="s">
        <v>434</v>
      </c>
      <c r="B301" s="37" t="s">
        <v>2</v>
      </c>
      <c r="C301" s="68" t="s">
        <v>22</v>
      </c>
      <c r="D301" s="39">
        <v>5</v>
      </c>
      <c r="E301" s="11" t="s">
        <v>320</v>
      </c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4.25" customHeight="1" x14ac:dyDescent="0.45">
      <c r="A302" s="27" t="s">
        <v>434</v>
      </c>
      <c r="B302" s="33" t="s">
        <v>2</v>
      </c>
      <c r="C302" s="43" t="s">
        <v>26</v>
      </c>
      <c r="D302" s="29"/>
      <c r="E302" s="49" t="s">
        <v>321</v>
      </c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4.25" customHeight="1" x14ac:dyDescent="0.45">
      <c r="A303" s="69" t="s">
        <v>434</v>
      </c>
      <c r="B303" s="37" t="s">
        <v>2</v>
      </c>
      <c r="C303" s="68" t="s">
        <v>26</v>
      </c>
      <c r="D303" s="39">
        <v>1</v>
      </c>
      <c r="E303" s="40" t="s">
        <v>436</v>
      </c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4.25" customHeight="1" x14ac:dyDescent="0.45">
      <c r="A304" s="69" t="s">
        <v>434</v>
      </c>
      <c r="B304" s="37" t="s">
        <v>2</v>
      </c>
      <c r="C304" s="68" t="s">
        <v>26</v>
      </c>
      <c r="D304" s="39">
        <v>2</v>
      </c>
      <c r="E304" s="40" t="s">
        <v>437</v>
      </c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4.25" customHeight="1" x14ac:dyDescent="0.45">
      <c r="A305" s="69" t="s">
        <v>434</v>
      </c>
      <c r="B305" s="37" t="s">
        <v>2</v>
      </c>
      <c r="C305" s="68" t="s">
        <v>26</v>
      </c>
      <c r="D305" s="39">
        <v>3</v>
      </c>
      <c r="E305" s="40" t="s">
        <v>438</v>
      </c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4.25" customHeight="1" x14ac:dyDescent="0.45">
      <c r="A306" s="69" t="s">
        <v>434</v>
      </c>
      <c r="B306" s="37" t="s">
        <v>2</v>
      </c>
      <c r="C306" s="68" t="s">
        <v>26</v>
      </c>
      <c r="D306" s="39">
        <v>4</v>
      </c>
      <c r="E306" s="40" t="s">
        <v>439</v>
      </c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4.25" customHeight="1" x14ac:dyDescent="0.45">
      <c r="A307" s="69" t="s">
        <v>434</v>
      </c>
      <c r="B307" s="37" t="s">
        <v>2</v>
      </c>
      <c r="C307" s="68" t="s">
        <v>26</v>
      </c>
      <c r="D307" s="39">
        <v>5</v>
      </c>
      <c r="E307" s="40" t="s">
        <v>440</v>
      </c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4.25" customHeight="1" x14ac:dyDescent="0.45">
      <c r="A308" s="69" t="s">
        <v>434</v>
      </c>
      <c r="B308" s="37" t="s">
        <v>2</v>
      </c>
      <c r="C308" s="68" t="s">
        <v>26</v>
      </c>
      <c r="D308" s="39">
        <v>6</v>
      </c>
      <c r="E308" s="40" t="s">
        <v>441</v>
      </c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4.25" customHeight="1" x14ac:dyDescent="0.45">
      <c r="A309" s="69" t="s">
        <v>434</v>
      </c>
      <c r="B309" s="37" t="s">
        <v>2</v>
      </c>
      <c r="C309" s="68" t="s">
        <v>26</v>
      </c>
      <c r="D309" s="39">
        <v>7</v>
      </c>
      <c r="E309" s="40" t="s">
        <v>442</v>
      </c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4.25" customHeight="1" x14ac:dyDescent="0.45">
      <c r="A310" s="69" t="s">
        <v>434</v>
      </c>
      <c r="B310" s="37" t="s">
        <v>2</v>
      </c>
      <c r="C310" s="68" t="s">
        <v>26</v>
      </c>
      <c r="D310" s="39">
        <v>8</v>
      </c>
      <c r="E310" s="40" t="s">
        <v>443</v>
      </c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4.25" customHeight="1" x14ac:dyDescent="0.45">
      <c r="A311" s="69" t="s">
        <v>434</v>
      </c>
      <c r="B311" s="37" t="s">
        <v>2</v>
      </c>
      <c r="C311" s="68" t="s">
        <v>26</v>
      </c>
      <c r="D311" s="39">
        <v>9</v>
      </c>
      <c r="E311" s="40" t="s">
        <v>444</v>
      </c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4.25" customHeight="1" x14ac:dyDescent="0.45">
      <c r="A312" s="69" t="s">
        <v>434</v>
      </c>
      <c r="B312" s="37" t="s">
        <v>2</v>
      </c>
      <c r="C312" s="68" t="s">
        <v>26</v>
      </c>
      <c r="D312" s="39">
        <v>10</v>
      </c>
      <c r="E312" s="40" t="s">
        <v>445</v>
      </c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4.25" customHeight="1" x14ac:dyDescent="0.45">
      <c r="A313" s="69" t="s">
        <v>434</v>
      </c>
      <c r="B313" s="37" t="s">
        <v>2</v>
      </c>
      <c r="C313" s="68" t="s">
        <v>26</v>
      </c>
      <c r="D313" s="39">
        <v>11</v>
      </c>
      <c r="E313" s="40" t="s">
        <v>446</v>
      </c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4.25" customHeight="1" x14ac:dyDescent="0.45">
      <c r="A314" s="69" t="s">
        <v>434</v>
      </c>
      <c r="B314" s="37" t="s">
        <v>2</v>
      </c>
      <c r="C314" s="68" t="s">
        <v>26</v>
      </c>
      <c r="D314" s="39">
        <v>12</v>
      </c>
      <c r="E314" s="40" t="s">
        <v>447</v>
      </c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4.25" customHeight="1" x14ac:dyDescent="0.45">
      <c r="A315" s="69" t="s">
        <v>434</v>
      </c>
      <c r="B315" s="37" t="s">
        <v>2</v>
      </c>
      <c r="C315" s="68" t="s">
        <v>26</v>
      </c>
      <c r="D315" s="39">
        <v>13</v>
      </c>
      <c r="E315" s="40" t="s">
        <v>448</v>
      </c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4.25" customHeight="1" x14ac:dyDescent="0.45">
      <c r="A316" s="69" t="s">
        <v>434</v>
      </c>
      <c r="B316" s="37" t="s">
        <v>2</v>
      </c>
      <c r="C316" s="68" t="s">
        <v>26</v>
      </c>
      <c r="D316" s="39">
        <v>14</v>
      </c>
      <c r="E316" s="40" t="s">
        <v>449</v>
      </c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4.25" customHeight="1" x14ac:dyDescent="0.45">
      <c r="A317" s="27" t="s">
        <v>434</v>
      </c>
      <c r="B317" s="33" t="s">
        <v>2</v>
      </c>
      <c r="C317" s="43" t="s">
        <v>30</v>
      </c>
      <c r="D317" s="29"/>
      <c r="E317" s="49" t="s">
        <v>324</v>
      </c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4.25" customHeight="1" x14ac:dyDescent="0.45">
      <c r="A318" s="69" t="s">
        <v>434</v>
      </c>
      <c r="B318" s="37" t="s">
        <v>2</v>
      </c>
      <c r="C318" s="68" t="s">
        <v>30</v>
      </c>
      <c r="D318" s="39">
        <v>1</v>
      </c>
      <c r="E318" s="11" t="s">
        <v>325</v>
      </c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4.25" customHeight="1" x14ac:dyDescent="0.45">
      <c r="A319" s="69" t="s">
        <v>434</v>
      </c>
      <c r="B319" s="37" t="s">
        <v>2</v>
      </c>
      <c r="C319" s="68" t="s">
        <v>30</v>
      </c>
      <c r="D319" s="39">
        <v>2</v>
      </c>
      <c r="E319" s="11" t="s">
        <v>326</v>
      </c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4.25" customHeight="1" x14ac:dyDescent="0.45">
      <c r="A320" s="27" t="s">
        <v>434</v>
      </c>
      <c r="B320" s="33" t="s">
        <v>2</v>
      </c>
      <c r="C320" s="43" t="s">
        <v>33</v>
      </c>
      <c r="D320" s="29"/>
      <c r="E320" s="49" t="s">
        <v>327</v>
      </c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4.25" customHeight="1" x14ac:dyDescent="0.45">
      <c r="A321" s="69" t="s">
        <v>434</v>
      </c>
      <c r="B321" s="37" t="s">
        <v>2</v>
      </c>
      <c r="C321" s="68" t="s">
        <v>33</v>
      </c>
      <c r="D321" s="39">
        <v>1</v>
      </c>
      <c r="E321" s="11" t="s">
        <v>328</v>
      </c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4.25" customHeight="1" x14ac:dyDescent="0.45">
      <c r="A322" s="69" t="s">
        <v>434</v>
      </c>
      <c r="B322" s="37" t="s">
        <v>2</v>
      </c>
      <c r="C322" s="68" t="s">
        <v>33</v>
      </c>
      <c r="D322" s="39">
        <v>2</v>
      </c>
      <c r="E322" s="11" t="s">
        <v>329</v>
      </c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4.25" customHeight="1" x14ac:dyDescent="0.45">
      <c r="A323" s="69" t="s">
        <v>434</v>
      </c>
      <c r="B323" s="37" t="s">
        <v>2</v>
      </c>
      <c r="C323" s="68" t="s">
        <v>33</v>
      </c>
      <c r="D323" s="39">
        <v>3</v>
      </c>
      <c r="E323" s="11" t="s">
        <v>330</v>
      </c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4.25" customHeight="1" x14ac:dyDescent="0.45">
      <c r="A324" s="69" t="s">
        <v>434</v>
      </c>
      <c r="B324" s="37" t="s">
        <v>2</v>
      </c>
      <c r="C324" s="68" t="s">
        <v>33</v>
      </c>
      <c r="D324" s="39">
        <v>4</v>
      </c>
      <c r="E324" s="11" t="s">
        <v>331</v>
      </c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4.25" customHeight="1" x14ac:dyDescent="0.45">
      <c r="A325" s="69" t="s">
        <v>434</v>
      </c>
      <c r="B325" s="37" t="s">
        <v>2</v>
      </c>
      <c r="C325" s="68" t="s">
        <v>33</v>
      </c>
      <c r="D325" s="39">
        <v>5</v>
      </c>
      <c r="E325" s="11" t="s">
        <v>332</v>
      </c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4.25" customHeight="1" x14ac:dyDescent="0.45">
      <c r="A326" s="69" t="s">
        <v>434</v>
      </c>
      <c r="B326" s="37" t="s">
        <v>2</v>
      </c>
      <c r="C326" s="68" t="s">
        <v>33</v>
      </c>
      <c r="D326" s="39">
        <v>6</v>
      </c>
      <c r="E326" s="11" t="s">
        <v>333</v>
      </c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4.25" customHeight="1" x14ac:dyDescent="0.45">
      <c r="A327" s="69" t="s">
        <v>434</v>
      </c>
      <c r="B327" s="37" t="s">
        <v>2</v>
      </c>
      <c r="C327" s="68" t="s">
        <v>33</v>
      </c>
      <c r="D327" s="39">
        <v>7</v>
      </c>
      <c r="E327" s="11" t="s">
        <v>334</v>
      </c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4.25" customHeight="1" x14ac:dyDescent="0.45">
      <c r="A328" s="69" t="s">
        <v>434</v>
      </c>
      <c r="B328" s="37" t="s">
        <v>2</v>
      </c>
      <c r="C328" s="68" t="s">
        <v>33</v>
      </c>
      <c r="D328" s="39">
        <v>8</v>
      </c>
      <c r="E328" s="11" t="s">
        <v>335</v>
      </c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4.25" customHeight="1" x14ac:dyDescent="0.45">
      <c r="A329" s="69" t="s">
        <v>434</v>
      </c>
      <c r="B329" s="37" t="s">
        <v>2</v>
      </c>
      <c r="C329" s="68" t="s">
        <v>33</v>
      </c>
      <c r="D329" s="39">
        <v>9</v>
      </c>
      <c r="E329" s="11" t="s">
        <v>336</v>
      </c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4.25" customHeight="1" x14ac:dyDescent="0.45">
      <c r="A330" s="69" t="s">
        <v>434</v>
      </c>
      <c r="B330" s="37" t="s">
        <v>2</v>
      </c>
      <c r="C330" s="68" t="s">
        <v>33</v>
      </c>
      <c r="D330" s="39">
        <v>10</v>
      </c>
      <c r="E330" s="11" t="s">
        <v>337</v>
      </c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4.25" customHeight="1" x14ac:dyDescent="0.45">
      <c r="A331" s="69" t="s">
        <v>434</v>
      </c>
      <c r="B331" s="37" t="s">
        <v>2</v>
      </c>
      <c r="C331" s="68" t="s">
        <v>33</v>
      </c>
      <c r="D331" s="39">
        <v>11</v>
      </c>
      <c r="E331" s="11" t="s">
        <v>338</v>
      </c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4.25" customHeight="1" x14ac:dyDescent="0.45">
      <c r="A332" s="69" t="s">
        <v>434</v>
      </c>
      <c r="B332" s="37" t="s">
        <v>2</v>
      </c>
      <c r="C332" s="68" t="s">
        <v>33</v>
      </c>
      <c r="D332" s="39">
        <v>12</v>
      </c>
      <c r="E332" s="11" t="s">
        <v>339</v>
      </c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4.25" customHeight="1" x14ac:dyDescent="0.45">
      <c r="A333" s="69" t="s">
        <v>434</v>
      </c>
      <c r="B333" s="37" t="s">
        <v>2</v>
      </c>
      <c r="C333" s="68" t="s">
        <v>33</v>
      </c>
      <c r="D333" s="39">
        <v>13</v>
      </c>
      <c r="E333" s="11" t="s">
        <v>340</v>
      </c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4.25" customHeight="1" x14ac:dyDescent="0.45">
      <c r="A334" s="69" t="s">
        <v>434</v>
      </c>
      <c r="B334" s="37" t="s">
        <v>2</v>
      </c>
      <c r="C334" s="68" t="s">
        <v>33</v>
      </c>
      <c r="D334" s="39">
        <v>14</v>
      </c>
      <c r="E334" s="11" t="s">
        <v>341</v>
      </c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4.25" customHeight="1" x14ac:dyDescent="0.45">
      <c r="A335" s="69" t="s">
        <v>434</v>
      </c>
      <c r="B335" s="37" t="s">
        <v>2</v>
      </c>
      <c r="C335" s="68" t="s">
        <v>33</v>
      </c>
      <c r="D335" s="39">
        <v>15</v>
      </c>
      <c r="E335" s="11" t="s">
        <v>342</v>
      </c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4.25" customHeight="1" x14ac:dyDescent="0.45">
      <c r="A336" s="69" t="s">
        <v>434</v>
      </c>
      <c r="B336" s="37" t="s">
        <v>2</v>
      </c>
      <c r="C336" s="68" t="s">
        <v>33</v>
      </c>
      <c r="D336" s="39">
        <v>16</v>
      </c>
      <c r="E336" s="11" t="s">
        <v>343</v>
      </c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4.25" customHeight="1" x14ac:dyDescent="0.45">
      <c r="A337" s="69" t="s">
        <v>434</v>
      </c>
      <c r="B337" s="37" t="s">
        <v>2</v>
      </c>
      <c r="C337" s="68" t="s">
        <v>33</v>
      </c>
      <c r="D337" s="39">
        <v>17</v>
      </c>
      <c r="E337" s="11" t="s">
        <v>344</v>
      </c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4.25" customHeight="1" x14ac:dyDescent="0.45">
      <c r="A338" s="69" t="s">
        <v>434</v>
      </c>
      <c r="B338" s="37" t="s">
        <v>2</v>
      </c>
      <c r="C338" s="68" t="s">
        <v>33</v>
      </c>
      <c r="D338" s="39">
        <v>18</v>
      </c>
      <c r="E338" s="11" t="s">
        <v>345</v>
      </c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4.25" customHeight="1" x14ac:dyDescent="0.45">
      <c r="A339" s="69" t="s">
        <v>434</v>
      </c>
      <c r="B339" s="37" t="s">
        <v>2</v>
      </c>
      <c r="C339" s="68" t="s">
        <v>33</v>
      </c>
      <c r="D339" s="39">
        <v>19</v>
      </c>
      <c r="E339" s="11" t="s">
        <v>346</v>
      </c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4.25" customHeight="1" x14ac:dyDescent="0.45">
      <c r="A340" s="69" t="s">
        <v>434</v>
      </c>
      <c r="B340" s="37" t="s">
        <v>2</v>
      </c>
      <c r="C340" s="68" t="s">
        <v>33</v>
      </c>
      <c r="D340" s="39">
        <v>20</v>
      </c>
      <c r="E340" s="11" t="s">
        <v>347</v>
      </c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4.25" customHeight="1" x14ac:dyDescent="0.45">
      <c r="A341" s="69" t="s">
        <v>434</v>
      </c>
      <c r="B341" s="37" t="s">
        <v>2</v>
      </c>
      <c r="C341" s="68" t="s">
        <v>33</v>
      </c>
      <c r="D341" s="39">
        <v>21</v>
      </c>
      <c r="E341" s="11" t="s">
        <v>348</v>
      </c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4.25" customHeight="1" x14ac:dyDescent="0.45">
      <c r="A342" s="69" t="s">
        <v>434</v>
      </c>
      <c r="B342" s="37" t="s">
        <v>2</v>
      </c>
      <c r="C342" s="68" t="s">
        <v>33</v>
      </c>
      <c r="D342" s="39">
        <v>22</v>
      </c>
      <c r="E342" s="11" t="s">
        <v>349</v>
      </c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4.25" customHeight="1" x14ac:dyDescent="0.45">
      <c r="A343" s="27" t="s">
        <v>434</v>
      </c>
      <c r="B343" s="33" t="s">
        <v>2</v>
      </c>
      <c r="C343" s="43" t="s">
        <v>99</v>
      </c>
      <c r="D343" s="29"/>
      <c r="E343" s="49" t="s">
        <v>350</v>
      </c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4.25" customHeight="1" x14ac:dyDescent="0.45">
      <c r="A344" s="69" t="s">
        <v>434</v>
      </c>
      <c r="B344" s="37" t="s">
        <v>2</v>
      </c>
      <c r="C344" s="68" t="s">
        <v>99</v>
      </c>
      <c r="D344" s="39">
        <v>1</v>
      </c>
      <c r="E344" s="11" t="s">
        <v>351</v>
      </c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4.25" customHeight="1" x14ac:dyDescent="0.45">
      <c r="A345" s="69" t="s">
        <v>434</v>
      </c>
      <c r="B345" s="37" t="s">
        <v>2</v>
      </c>
      <c r="C345" s="68" t="s">
        <v>99</v>
      </c>
      <c r="D345" s="39">
        <v>2</v>
      </c>
      <c r="E345" s="11" t="s">
        <v>352</v>
      </c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4.25" customHeight="1" x14ac:dyDescent="0.45">
      <c r="A346" s="69" t="s">
        <v>434</v>
      </c>
      <c r="B346" s="37" t="s">
        <v>2</v>
      </c>
      <c r="C346" s="68" t="s">
        <v>99</v>
      </c>
      <c r="D346" s="39">
        <v>3</v>
      </c>
      <c r="E346" s="11" t="s">
        <v>353</v>
      </c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4.25" customHeight="1" x14ac:dyDescent="0.45">
      <c r="A347" s="69" t="s">
        <v>434</v>
      </c>
      <c r="B347" s="37" t="s">
        <v>2</v>
      </c>
      <c r="C347" s="68" t="s">
        <v>99</v>
      </c>
      <c r="D347" s="39">
        <v>4</v>
      </c>
      <c r="E347" s="11" t="s">
        <v>354</v>
      </c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4.25" customHeight="1" x14ac:dyDescent="0.45">
      <c r="A348" s="27" t="s">
        <v>434</v>
      </c>
      <c r="B348" s="33" t="s">
        <v>4</v>
      </c>
      <c r="C348" s="43" t="s">
        <v>8</v>
      </c>
      <c r="D348" s="29"/>
      <c r="E348" s="49" t="s">
        <v>207</v>
      </c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4.25" customHeight="1" x14ac:dyDescent="0.45">
      <c r="A349" s="69" t="s">
        <v>434</v>
      </c>
      <c r="B349" s="37" t="s">
        <v>4</v>
      </c>
      <c r="C349" s="68" t="s">
        <v>8</v>
      </c>
      <c r="D349" s="39">
        <v>1</v>
      </c>
      <c r="E349" s="11" t="s">
        <v>359</v>
      </c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4.25" customHeight="1" x14ac:dyDescent="0.45">
      <c r="A350" s="69" t="s">
        <v>434</v>
      </c>
      <c r="B350" s="37" t="s">
        <v>4</v>
      </c>
      <c r="C350" s="68" t="s">
        <v>8</v>
      </c>
      <c r="D350" s="39">
        <v>2</v>
      </c>
      <c r="E350" s="11" t="s">
        <v>360</v>
      </c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4.25" customHeight="1" x14ac:dyDescent="0.45">
      <c r="A351" s="69" t="s">
        <v>434</v>
      </c>
      <c r="B351" s="37" t="s">
        <v>4</v>
      </c>
      <c r="C351" s="68" t="s">
        <v>8</v>
      </c>
      <c r="D351" s="39">
        <v>3</v>
      </c>
      <c r="E351" s="11" t="s">
        <v>361</v>
      </c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4.25" customHeight="1" x14ac:dyDescent="0.45">
      <c r="A352" s="69" t="s">
        <v>434</v>
      </c>
      <c r="B352" s="37" t="s">
        <v>4</v>
      </c>
      <c r="C352" s="68" t="s">
        <v>8</v>
      </c>
      <c r="D352" s="39">
        <v>4</v>
      </c>
      <c r="E352" s="11" t="s">
        <v>362</v>
      </c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4.25" customHeight="1" x14ac:dyDescent="0.45">
      <c r="A353" s="69" t="s">
        <v>434</v>
      </c>
      <c r="B353" s="37" t="s">
        <v>4</v>
      </c>
      <c r="C353" s="68" t="s">
        <v>8</v>
      </c>
      <c r="D353" s="39">
        <v>5</v>
      </c>
      <c r="E353" s="11" t="s">
        <v>363</v>
      </c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4.25" customHeight="1" x14ac:dyDescent="0.45">
      <c r="A354" s="69" t="s">
        <v>434</v>
      </c>
      <c r="B354" s="37" t="s">
        <v>4</v>
      </c>
      <c r="C354" s="68" t="s">
        <v>8</v>
      </c>
      <c r="D354" s="39">
        <v>6</v>
      </c>
      <c r="E354" s="11" t="s">
        <v>364</v>
      </c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4.25" customHeight="1" x14ac:dyDescent="0.45">
      <c r="A355" s="69" t="s">
        <v>434</v>
      </c>
      <c r="B355" s="37" t="s">
        <v>4</v>
      </c>
      <c r="C355" s="68" t="s">
        <v>8</v>
      </c>
      <c r="D355" s="39">
        <v>7</v>
      </c>
      <c r="E355" s="11" t="s">
        <v>365</v>
      </c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4.25" customHeight="1" x14ac:dyDescent="0.45">
      <c r="A356" s="69" t="s">
        <v>434</v>
      </c>
      <c r="B356" s="37" t="s">
        <v>4</v>
      </c>
      <c r="C356" s="68" t="s">
        <v>8</v>
      </c>
      <c r="D356" s="39">
        <v>8</v>
      </c>
      <c r="E356" s="11" t="s">
        <v>366</v>
      </c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4.25" customHeight="1" x14ac:dyDescent="0.45">
      <c r="A357" s="69" t="s">
        <v>434</v>
      </c>
      <c r="B357" s="37" t="s">
        <v>4</v>
      </c>
      <c r="C357" s="68" t="s">
        <v>8</v>
      </c>
      <c r="D357" s="39">
        <v>9</v>
      </c>
      <c r="E357" s="11" t="s">
        <v>368</v>
      </c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4.25" customHeight="1" x14ac:dyDescent="0.45">
      <c r="A358" s="69" t="s">
        <v>434</v>
      </c>
      <c r="B358" s="37" t="s">
        <v>4</v>
      </c>
      <c r="C358" s="68" t="s">
        <v>8</v>
      </c>
      <c r="D358" s="39">
        <v>10</v>
      </c>
      <c r="E358" s="11" t="s">
        <v>369</v>
      </c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4.25" customHeight="1" x14ac:dyDescent="0.45">
      <c r="A359" s="69" t="s">
        <v>434</v>
      </c>
      <c r="B359" s="37" t="s">
        <v>4</v>
      </c>
      <c r="C359" s="68" t="s">
        <v>8</v>
      </c>
      <c r="D359" s="39">
        <v>11</v>
      </c>
      <c r="E359" s="11" t="s">
        <v>370</v>
      </c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4.25" customHeight="1" x14ac:dyDescent="0.45">
      <c r="A360" s="27" t="s">
        <v>434</v>
      </c>
      <c r="B360" s="33" t="s">
        <v>4</v>
      </c>
      <c r="C360" s="43" t="s">
        <v>14</v>
      </c>
      <c r="D360" s="29"/>
      <c r="E360" s="49" t="s">
        <v>225</v>
      </c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4.25" customHeight="1" x14ac:dyDescent="0.45">
      <c r="A361" s="69" t="s">
        <v>434</v>
      </c>
      <c r="B361" s="37" t="s">
        <v>4</v>
      </c>
      <c r="C361" s="68" t="s">
        <v>14</v>
      </c>
      <c r="D361" s="39">
        <v>1</v>
      </c>
      <c r="E361" s="11" t="s">
        <v>227</v>
      </c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4.25" customHeight="1" x14ac:dyDescent="0.45">
      <c r="A362" s="69" t="s">
        <v>434</v>
      </c>
      <c r="B362" s="37" t="s">
        <v>4</v>
      </c>
      <c r="C362" s="68" t="s">
        <v>14</v>
      </c>
      <c r="D362" s="39">
        <v>2</v>
      </c>
      <c r="E362" s="11" t="s">
        <v>371</v>
      </c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4.25" customHeight="1" x14ac:dyDescent="0.45">
      <c r="A363" s="69" t="s">
        <v>434</v>
      </c>
      <c r="B363" s="37" t="s">
        <v>4</v>
      </c>
      <c r="C363" s="68" t="s">
        <v>14</v>
      </c>
      <c r="D363" s="39">
        <v>3</v>
      </c>
      <c r="E363" s="11" t="s">
        <v>230</v>
      </c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4.25" customHeight="1" x14ac:dyDescent="0.45">
      <c r="A364" s="69" t="s">
        <v>434</v>
      </c>
      <c r="B364" s="37" t="s">
        <v>4</v>
      </c>
      <c r="C364" s="68" t="s">
        <v>14</v>
      </c>
      <c r="D364" s="39">
        <v>4</v>
      </c>
      <c r="E364" s="11" t="s">
        <v>232</v>
      </c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4.25" customHeight="1" x14ac:dyDescent="0.45">
      <c r="A365" s="69" t="s">
        <v>434</v>
      </c>
      <c r="B365" s="37" t="s">
        <v>4</v>
      </c>
      <c r="C365" s="68" t="s">
        <v>14</v>
      </c>
      <c r="D365" s="39">
        <v>5</v>
      </c>
      <c r="E365" s="11" t="s">
        <v>234</v>
      </c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4.25" customHeight="1" x14ac:dyDescent="0.45">
      <c r="A366" s="69" t="s">
        <v>434</v>
      </c>
      <c r="B366" s="37" t="s">
        <v>4</v>
      </c>
      <c r="C366" s="68" t="s">
        <v>14</v>
      </c>
      <c r="D366" s="39">
        <v>6</v>
      </c>
      <c r="E366" s="11" t="s">
        <v>236</v>
      </c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4.25" customHeight="1" x14ac:dyDescent="0.45">
      <c r="A367" s="69" t="s">
        <v>434</v>
      </c>
      <c r="B367" s="37" t="s">
        <v>4</v>
      </c>
      <c r="C367" s="68" t="s">
        <v>14</v>
      </c>
      <c r="D367" s="39">
        <v>7</v>
      </c>
      <c r="E367" s="11" t="s">
        <v>237</v>
      </c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4.25" customHeight="1" x14ac:dyDescent="0.45">
      <c r="A368" s="69" t="s">
        <v>434</v>
      </c>
      <c r="B368" s="37" t="s">
        <v>4</v>
      </c>
      <c r="C368" s="68" t="s">
        <v>14</v>
      </c>
      <c r="D368" s="39">
        <v>8</v>
      </c>
      <c r="E368" s="11" t="s">
        <v>239</v>
      </c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4.25" customHeight="1" x14ac:dyDescent="0.45">
      <c r="A369" s="69" t="s">
        <v>434</v>
      </c>
      <c r="B369" s="37" t="s">
        <v>4</v>
      </c>
      <c r="C369" s="68" t="s">
        <v>14</v>
      </c>
      <c r="D369" s="39">
        <v>9</v>
      </c>
      <c r="E369" s="11" t="s">
        <v>241</v>
      </c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4.25" customHeight="1" x14ac:dyDescent="0.45">
      <c r="A370" s="69" t="s">
        <v>434</v>
      </c>
      <c r="B370" s="37" t="s">
        <v>4</v>
      </c>
      <c r="C370" s="68" t="s">
        <v>14</v>
      </c>
      <c r="D370" s="39">
        <v>10</v>
      </c>
      <c r="E370" s="11" t="s">
        <v>243</v>
      </c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4.25" customHeight="1" x14ac:dyDescent="0.45">
      <c r="A371" s="69" t="s">
        <v>434</v>
      </c>
      <c r="B371" s="37" t="s">
        <v>4</v>
      </c>
      <c r="C371" s="68" t="s">
        <v>14</v>
      </c>
      <c r="D371" s="39">
        <v>11</v>
      </c>
      <c r="E371" s="11" t="s">
        <v>245</v>
      </c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4.25" customHeight="1" x14ac:dyDescent="0.45">
      <c r="A372" s="69" t="s">
        <v>434</v>
      </c>
      <c r="B372" s="37" t="s">
        <v>4</v>
      </c>
      <c r="C372" s="68" t="s">
        <v>14</v>
      </c>
      <c r="D372" s="39">
        <v>12</v>
      </c>
      <c r="E372" s="11" t="s">
        <v>372</v>
      </c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4.25" customHeight="1" x14ac:dyDescent="0.45">
      <c r="A373" s="69" t="s">
        <v>434</v>
      </c>
      <c r="B373" s="37" t="s">
        <v>4</v>
      </c>
      <c r="C373" s="68" t="s">
        <v>14</v>
      </c>
      <c r="D373" s="39">
        <v>13</v>
      </c>
      <c r="E373" s="11" t="s">
        <v>249</v>
      </c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4.25" customHeight="1" x14ac:dyDescent="0.45">
      <c r="A374" s="69" t="s">
        <v>434</v>
      </c>
      <c r="B374" s="37" t="s">
        <v>4</v>
      </c>
      <c r="C374" s="68" t="s">
        <v>14</v>
      </c>
      <c r="D374" s="39">
        <v>14</v>
      </c>
      <c r="E374" s="11" t="s">
        <v>250</v>
      </c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4.25" customHeight="1" x14ac:dyDescent="0.45">
      <c r="A375" s="69" t="s">
        <v>434</v>
      </c>
      <c r="B375" s="37" t="s">
        <v>4</v>
      </c>
      <c r="C375" s="68" t="s">
        <v>14</v>
      </c>
      <c r="D375" s="39">
        <v>15</v>
      </c>
      <c r="E375" s="11" t="s">
        <v>251</v>
      </c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4.25" customHeight="1" x14ac:dyDescent="0.45">
      <c r="A376" s="69" t="s">
        <v>434</v>
      </c>
      <c r="B376" s="37" t="s">
        <v>4</v>
      </c>
      <c r="C376" s="68" t="s">
        <v>14</v>
      </c>
      <c r="D376" s="39">
        <v>16</v>
      </c>
      <c r="E376" s="11" t="s">
        <v>253</v>
      </c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4.25" customHeight="1" x14ac:dyDescent="0.45">
      <c r="A377" s="69" t="s">
        <v>434</v>
      </c>
      <c r="B377" s="37" t="s">
        <v>4</v>
      </c>
      <c r="C377" s="68" t="s">
        <v>14</v>
      </c>
      <c r="D377" s="39">
        <v>17</v>
      </c>
      <c r="E377" s="11" t="s">
        <v>254</v>
      </c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4.25" customHeight="1" x14ac:dyDescent="0.45">
      <c r="A378" s="69" t="s">
        <v>434</v>
      </c>
      <c r="B378" s="37" t="s">
        <v>4</v>
      </c>
      <c r="C378" s="68" t="s">
        <v>14</v>
      </c>
      <c r="D378" s="39">
        <v>18</v>
      </c>
      <c r="E378" s="11" t="s">
        <v>256</v>
      </c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4.25" customHeight="1" x14ac:dyDescent="0.45">
      <c r="A379" s="69" t="s">
        <v>434</v>
      </c>
      <c r="B379" s="37" t="s">
        <v>4</v>
      </c>
      <c r="C379" s="68" t="s">
        <v>14</v>
      </c>
      <c r="D379" s="39">
        <v>19</v>
      </c>
      <c r="E379" s="11" t="s">
        <v>258</v>
      </c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4.25" customHeight="1" x14ac:dyDescent="0.45">
      <c r="A380" s="69" t="s">
        <v>434</v>
      </c>
      <c r="B380" s="37" t="s">
        <v>4</v>
      </c>
      <c r="C380" s="68" t="s">
        <v>14</v>
      </c>
      <c r="D380" s="39">
        <v>20</v>
      </c>
      <c r="E380" s="11" t="s">
        <v>260</v>
      </c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4.25" customHeight="1" x14ac:dyDescent="0.45">
      <c r="A381" s="69" t="s">
        <v>434</v>
      </c>
      <c r="B381" s="37" t="s">
        <v>4</v>
      </c>
      <c r="C381" s="68" t="s">
        <v>14</v>
      </c>
      <c r="D381" s="39">
        <v>21</v>
      </c>
      <c r="E381" s="11" t="s">
        <v>262</v>
      </c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4.25" customHeight="1" x14ac:dyDescent="0.45">
      <c r="A382" s="69" t="s">
        <v>434</v>
      </c>
      <c r="B382" s="37" t="s">
        <v>4</v>
      </c>
      <c r="C382" s="68" t="s">
        <v>14</v>
      </c>
      <c r="D382" s="39">
        <v>22</v>
      </c>
      <c r="E382" s="11" t="s">
        <v>264</v>
      </c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4.25" customHeight="1" x14ac:dyDescent="0.45">
      <c r="A383" s="69" t="s">
        <v>434</v>
      </c>
      <c r="B383" s="37" t="s">
        <v>4</v>
      </c>
      <c r="C383" s="68" t="s">
        <v>14</v>
      </c>
      <c r="D383" s="39">
        <v>23</v>
      </c>
      <c r="E383" s="11" t="s">
        <v>266</v>
      </c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4.25" customHeight="1" x14ac:dyDescent="0.45">
      <c r="A384" s="69" t="s">
        <v>434</v>
      </c>
      <c r="B384" s="37" t="s">
        <v>4</v>
      </c>
      <c r="C384" s="68" t="s">
        <v>14</v>
      </c>
      <c r="D384" s="39">
        <v>24</v>
      </c>
      <c r="E384" s="11" t="s">
        <v>268</v>
      </c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4.25" customHeight="1" x14ac:dyDescent="0.45">
      <c r="A385" s="69" t="s">
        <v>434</v>
      </c>
      <c r="B385" s="37" t="s">
        <v>4</v>
      </c>
      <c r="C385" s="68" t="s">
        <v>14</v>
      </c>
      <c r="D385" s="39">
        <v>25</v>
      </c>
      <c r="E385" s="11" t="s">
        <v>269</v>
      </c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4.25" customHeight="1" x14ac:dyDescent="0.45">
      <c r="A386" s="69" t="s">
        <v>434</v>
      </c>
      <c r="B386" s="37" t="s">
        <v>4</v>
      </c>
      <c r="C386" s="68" t="s">
        <v>14</v>
      </c>
      <c r="D386" s="39">
        <v>26</v>
      </c>
      <c r="E386" s="11" t="s">
        <v>271</v>
      </c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4.25" customHeight="1" x14ac:dyDescent="0.45">
      <c r="A387" s="69" t="s">
        <v>434</v>
      </c>
      <c r="B387" s="37" t="s">
        <v>4</v>
      </c>
      <c r="C387" s="68" t="s">
        <v>14</v>
      </c>
      <c r="D387" s="39">
        <v>27</v>
      </c>
      <c r="E387" s="11" t="s">
        <v>273</v>
      </c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4.25" customHeight="1" x14ac:dyDescent="0.45">
      <c r="A388" s="69" t="s">
        <v>434</v>
      </c>
      <c r="B388" s="37" t="s">
        <v>4</v>
      </c>
      <c r="C388" s="68" t="s">
        <v>14</v>
      </c>
      <c r="D388" s="39">
        <v>28</v>
      </c>
      <c r="E388" s="11" t="s">
        <v>275</v>
      </c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4.25" customHeight="1" x14ac:dyDescent="0.45">
      <c r="A389" s="69" t="s">
        <v>434</v>
      </c>
      <c r="B389" s="37" t="s">
        <v>4</v>
      </c>
      <c r="C389" s="68" t="s">
        <v>14</v>
      </c>
      <c r="D389" s="39">
        <v>29</v>
      </c>
      <c r="E389" s="11" t="s">
        <v>277</v>
      </c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4.25" customHeight="1" x14ac:dyDescent="0.45">
      <c r="A390" s="69" t="s">
        <v>434</v>
      </c>
      <c r="B390" s="37" t="s">
        <v>4</v>
      </c>
      <c r="C390" s="68" t="s">
        <v>14</v>
      </c>
      <c r="D390" s="39">
        <v>30</v>
      </c>
      <c r="E390" s="11" t="s">
        <v>279</v>
      </c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4.25" customHeight="1" x14ac:dyDescent="0.45">
      <c r="A391" s="69" t="s">
        <v>434</v>
      </c>
      <c r="B391" s="37" t="s">
        <v>4</v>
      </c>
      <c r="C391" s="68" t="s">
        <v>14</v>
      </c>
      <c r="D391" s="39">
        <v>31</v>
      </c>
      <c r="E391" s="11" t="s">
        <v>281</v>
      </c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4.25" customHeight="1" x14ac:dyDescent="0.45">
      <c r="A392" s="69" t="s">
        <v>434</v>
      </c>
      <c r="B392" s="37" t="s">
        <v>4</v>
      </c>
      <c r="C392" s="68" t="s">
        <v>14</v>
      </c>
      <c r="D392" s="39">
        <v>32</v>
      </c>
      <c r="E392" s="11" t="s">
        <v>283</v>
      </c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4.25" customHeight="1" x14ac:dyDescent="0.45">
      <c r="A393" s="69" t="s">
        <v>434</v>
      </c>
      <c r="B393" s="37" t="s">
        <v>4</v>
      </c>
      <c r="C393" s="68" t="s">
        <v>14</v>
      </c>
      <c r="D393" s="39">
        <v>33</v>
      </c>
      <c r="E393" s="11" t="s">
        <v>285</v>
      </c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4.25" customHeight="1" x14ac:dyDescent="0.45">
      <c r="A394" s="69" t="s">
        <v>434</v>
      </c>
      <c r="B394" s="37" t="s">
        <v>4</v>
      </c>
      <c r="C394" s="68" t="s">
        <v>14</v>
      </c>
      <c r="D394" s="39">
        <v>34</v>
      </c>
      <c r="E394" s="11" t="s">
        <v>287</v>
      </c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4.25" customHeight="1" x14ac:dyDescent="0.45">
      <c r="A395" s="69" t="s">
        <v>434</v>
      </c>
      <c r="B395" s="37" t="s">
        <v>4</v>
      </c>
      <c r="C395" s="68" t="s">
        <v>14</v>
      </c>
      <c r="D395" s="39">
        <v>35</v>
      </c>
      <c r="E395" s="11" t="s">
        <v>288</v>
      </c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4.25" customHeight="1" x14ac:dyDescent="0.45">
      <c r="A396" s="69" t="s">
        <v>434</v>
      </c>
      <c r="B396" s="37" t="s">
        <v>4</v>
      </c>
      <c r="C396" s="68" t="s">
        <v>14</v>
      </c>
      <c r="D396" s="39">
        <v>36</v>
      </c>
      <c r="E396" s="11" t="s">
        <v>290</v>
      </c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4.25" customHeight="1" x14ac:dyDescent="0.45">
      <c r="A397" s="69" t="s">
        <v>434</v>
      </c>
      <c r="B397" s="37" t="s">
        <v>4</v>
      </c>
      <c r="C397" s="68" t="s">
        <v>14</v>
      </c>
      <c r="D397" s="39">
        <v>37</v>
      </c>
      <c r="E397" s="11" t="s">
        <v>292</v>
      </c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4.25" customHeight="1" x14ac:dyDescent="0.45">
      <c r="A398" s="69" t="s">
        <v>434</v>
      </c>
      <c r="B398" s="37" t="s">
        <v>4</v>
      </c>
      <c r="C398" s="68" t="s">
        <v>14</v>
      </c>
      <c r="D398" s="39">
        <v>38</v>
      </c>
      <c r="E398" s="11" t="s">
        <v>294</v>
      </c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4.25" customHeight="1" x14ac:dyDescent="0.45">
      <c r="A399" s="69" t="s">
        <v>434</v>
      </c>
      <c r="B399" s="37" t="s">
        <v>4</v>
      </c>
      <c r="C399" s="68" t="s">
        <v>14</v>
      </c>
      <c r="D399" s="39">
        <v>39</v>
      </c>
      <c r="E399" s="11" t="s">
        <v>296</v>
      </c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4.25" customHeight="1" x14ac:dyDescent="0.45">
      <c r="A400" s="69" t="s">
        <v>434</v>
      </c>
      <c r="B400" s="37" t="s">
        <v>4</v>
      </c>
      <c r="C400" s="68" t="s">
        <v>14</v>
      </c>
      <c r="D400" s="39">
        <v>40</v>
      </c>
      <c r="E400" s="11" t="s">
        <v>298</v>
      </c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4.25" customHeight="1" x14ac:dyDescent="0.45">
      <c r="A401" s="69" t="s">
        <v>434</v>
      </c>
      <c r="B401" s="37" t="s">
        <v>4</v>
      </c>
      <c r="C401" s="68" t="s">
        <v>14</v>
      </c>
      <c r="D401" s="39">
        <v>41</v>
      </c>
      <c r="E401" s="11" t="s">
        <v>299</v>
      </c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4.25" customHeight="1" x14ac:dyDescent="0.45">
      <c r="A402" s="69" t="s">
        <v>434</v>
      </c>
      <c r="B402" s="37" t="s">
        <v>4</v>
      </c>
      <c r="C402" s="68" t="s">
        <v>14</v>
      </c>
      <c r="D402" s="39">
        <v>42</v>
      </c>
      <c r="E402" s="11" t="s">
        <v>300</v>
      </c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4.25" customHeight="1" x14ac:dyDescent="0.45">
      <c r="A403" s="69" t="s">
        <v>434</v>
      </c>
      <c r="B403" s="37" t="s">
        <v>4</v>
      </c>
      <c r="C403" s="68" t="s">
        <v>14</v>
      </c>
      <c r="D403" s="39">
        <v>43</v>
      </c>
      <c r="E403" s="11" t="s">
        <v>301</v>
      </c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4.25" customHeight="1" x14ac:dyDescent="0.45">
      <c r="A404" s="69" t="s">
        <v>434</v>
      </c>
      <c r="B404" s="37" t="s">
        <v>4</v>
      </c>
      <c r="C404" s="68" t="s">
        <v>14</v>
      </c>
      <c r="D404" s="39">
        <v>44</v>
      </c>
      <c r="E404" s="11" t="s">
        <v>302</v>
      </c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4.25" customHeight="1" x14ac:dyDescent="0.45">
      <c r="A405" s="69" t="s">
        <v>434</v>
      </c>
      <c r="B405" s="37" t="s">
        <v>4</v>
      </c>
      <c r="C405" s="68" t="s">
        <v>14</v>
      </c>
      <c r="D405" s="39">
        <v>45</v>
      </c>
      <c r="E405" s="11" t="s">
        <v>303</v>
      </c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4.25" customHeight="1" x14ac:dyDescent="0.45">
      <c r="A406" s="69" t="s">
        <v>434</v>
      </c>
      <c r="B406" s="37" t="s">
        <v>4</v>
      </c>
      <c r="C406" s="68" t="s">
        <v>14</v>
      </c>
      <c r="D406" s="39">
        <v>46</v>
      </c>
      <c r="E406" s="11" t="s">
        <v>304</v>
      </c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4.25" customHeight="1" x14ac:dyDescent="0.45">
      <c r="A407" s="69" t="s">
        <v>434</v>
      </c>
      <c r="B407" s="37" t="s">
        <v>4</v>
      </c>
      <c r="C407" s="68" t="s">
        <v>14</v>
      </c>
      <c r="D407" s="39">
        <v>47</v>
      </c>
      <c r="E407" s="11" t="s">
        <v>305</v>
      </c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4.25" customHeight="1" x14ac:dyDescent="0.45">
      <c r="A408" s="69" t="s">
        <v>434</v>
      </c>
      <c r="B408" s="37" t="s">
        <v>4</v>
      </c>
      <c r="C408" s="68" t="s">
        <v>14</v>
      </c>
      <c r="D408" s="39">
        <v>48</v>
      </c>
      <c r="E408" s="11" t="s">
        <v>306</v>
      </c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4.25" customHeight="1" x14ac:dyDescent="0.45">
      <c r="A409" s="27" t="s">
        <v>434</v>
      </c>
      <c r="B409" s="33" t="s">
        <v>4</v>
      </c>
      <c r="C409" s="43" t="s">
        <v>18</v>
      </c>
      <c r="D409" s="29"/>
      <c r="E409" s="49" t="s">
        <v>308</v>
      </c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4.25" customHeight="1" x14ac:dyDescent="0.45">
      <c r="A410" s="69" t="s">
        <v>434</v>
      </c>
      <c r="B410" s="37" t="s">
        <v>4</v>
      </c>
      <c r="C410" s="68" t="s">
        <v>18</v>
      </c>
      <c r="D410" s="39">
        <v>1</v>
      </c>
      <c r="E410" s="11" t="s">
        <v>309</v>
      </c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4.25" customHeight="1" x14ac:dyDescent="0.45">
      <c r="A411" s="69" t="s">
        <v>434</v>
      </c>
      <c r="B411" s="37" t="s">
        <v>4</v>
      </c>
      <c r="C411" s="68" t="s">
        <v>18</v>
      </c>
      <c r="D411" s="39">
        <v>2</v>
      </c>
      <c r="E411" s="11" t="s">
        <v>310</v>
      </c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4.25" customHeight="1" x14ac:dyDescent="0.45">
      <c r="A412" s="69" t="s">
        <v>434</v>
      </c>
      <c r="B412" s="37" t="s">
        <v>4</v>
      </c>
      <c r="C412" s="68" t="s">
        <v>18</v>
      </c>
      <c r="D412" s="39">
        <v>3</v>
      </c>
      <c r="E412" s="11" t="s">
        <v>311</v>
      </c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4.25" customHeight="1" x14ac:dyDescent="0.45">
      <c r="A413" s="69" t="s">
        <v>434</v>
      </c>
      <c r="B413" s="37" t="s">
        <v>4</v>
      </c>
      <c r="C413" s="68" t="s">
        <v>18</v>
      </c>
      <c r="D413" s="39">
        <v>4</v>
      </c>
      <c r="E413" s="11" t="s">
        <v>312</v>
      </c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4.25" customHeight="1" x14ac:dyDescent="0.45">
      <c r="A414" s="69" t="s">
        <v>434</v>
      </c>
      <c r="B414" s="37" t="s">
        <v>4</v>
      </c>
      <c r="C414" s="68" t="s">
        <v>18</v>
      </c>
      <c r="D414" s="39">
        <v>5</v>
      </c>
      <c r="E414" s="11" t="s">
        <v>313</v>
      </c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4.25" customHeight="1" x14ac:dyDescent="0.45">
      <c r="A415" s="69" t="s">
        <v>434</v>
      </c>
      <c r="B415" s="37" t="s">
        <v>4</v>
      </c>
      <c r="C415" s="68" t="s">
        <v>18</v>
      </c>
      <c r="D415" s="39">
        <v>6</v>
      </c>
      <c r="E415" s="11" t="s">
        <v>314</v>
      </c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4.25" customHeight="1" x14ac:dyDescent="0.45">
      <c r="A416" s="27" t="s">
        <v>434</v>
      </c>
      <c r="B416" s="33" t="s">
        <v>4</v>
      </c>
      <c r="C416" s="43" t="s">
        <v>22</v>
      </c>
      <c r="D416" s="29"/>
      <c r="E416" s="49" t="s">
        <v>315</v>
      </c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4.25" customHeight="1" x14ac:dyDescent="0.45">
      <c r="A417" s="69" t="s">
        <v>434</v>
      </c>
      <c r="B417" s="37" t="s">
        <v>4</v>
      </c>
      <c r="C417" s="68" t="s">
        <v>22</v>
      </c>
      <c r="D417" s="39">
        <v>1</v>
      </c>
      <c r="E417" s="11" t="s">
        <v>316</v>
      </c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4.25" customHeight="1" x14ac:dyDescent="0.45">
      <c r="A418" s="69" t="s">
        <v>434</v>
      </c>
      <c r="B418" s="37" t="s">
        <v>4</v>
      </c>
      <c r="C418" s="68" t="s">
        <v>22</v>
      </c>
      <c r="D418" s="39">
        <v>2</v>
      </c>
      <c r="E418" s="11" t="s">
        <v>317</v>
      </c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4.25" customHeight="1" x14ac:dyDescent="0.45">
      <c r="A419" s="69" t="s">
        <v>434</v>
      </c>
      <c r="B419" s="37" t="s">
        <v>4</v>
      </c>
      <c r="C419" s="68" t="s">
        <v>22</v>
      </c>
      <c r="D419" s="39">
        <v>3</v>
      </c>
      <c r="E419" s="11" t="s">
        <v>318</v>
      </c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4.25" customHeight="1" x14ac:dyDescent="0.45">
      <c r="A420" s="69" t="s">
        <v>434</v>
      </c>
      <c r="B420" s="37" t="s">
        <v>4</v>
      </c>
      <c r="C420" s="68" t="s">
        <v>22</v>
      </c>
      <c r="D420" s="39">
        <v>4</v>
      </c>
      <c r="E420" s="11" t="s">
        <v>319</v>
      </c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4.25" customHeight="1" x14ac:dyDescent="0.45">
      <c r="A421" s="69" t="s">
        <v>434</v>
      </c>
      <c r="B421" s="37" t="s">
        <v>4</v>
      </c>
      <c r="C421" s="68" t="s">
        <v>22</v>
      </c>
      <c r="D421" s="39">
        <v>5</v>
      </c>
      <c r="E421" s="11" t="s">
        <v>320</v>
      </c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4.25" customHeight="1" x14ac:dyDescent="0.45">
      <c r="A422" s="27" t="s">
        <v>434</v>
      </c>
      <c r="B422" s="33" t="s">
        <v>4</v>
      </c>
      <c r="C422" s="43" t="s">
        <v>26</v>
      </c>
      <c r="D422" s="29"/>
      <c r="E422" s="49" t="s">
        <v>321</v>
      </c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4.25" customHeight="1" x14ac:dyDescent="0.45">
      <c r="A423" s="69" t="s">
        <v>434</v>
      </c>
      <c r="B423" s="37" t="s">
        <v>4</v>
      </c>
      <c r="C423" s="68" t="s">
        <v>26</v>
      </c>
      <c r="D423" s="39">
        <v>1</v>
      </c>
      <c r="E423" s="40" t="s">
        <v>436</v>
      </c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4.25" customHeight="1" x14ac:dyDescent="0.45">
      <c r="A424" s="69" t="s">
        <v>434</v>
      </c>
      <c r="B424" s="37" t="s">
        <v>4</v>
      </c>
      <c r="C424" s="68" t="s">
        <v>26</v>
      </c>
      <c r="D424" s="39">
        <v>2</v>
      </c>
      <c r="E424" s="40" t="s">
        <v>437</v>
      </c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4.25" customHeight="1" x14ac:dyDescent="0.45">
      <c r="A425" s="69" t="s">
        <v>434</v>
      </c>
      <c r="B425" s="37" t="s">
        <v>4</v>
      </c>
      <c r="C425" s="68" t="s">
        <v>26</v>
      </c>
      <c r="D425" s="39">
        <v>3</v>
      </c>
      <c r="E425" s="40" t="s">
        <v>438</v>
      </c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4.25" customHeight="1" x14ac:dyDescent="0.45">
      <c r="A426" s="69" t="s">
        <v>434</v>
      </c>
      <c r="B426" s="37" t="s">
        <v>4</v>
      </c>
      <c r="C426" s="68" t="s">
        <v>26</v>
      </c>
      <c r="D426" s="39">
        <v>4</v>
      </c>
      <c r="E426" s="40" t="s">
        <v>439</v>
      </c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4.25" customHeight="1" x14ac:dyDescent="0.45">
      <c r="A427" s="69" t="s">
        <v>434</v>
      </c>
      <c r="B427" s="37" t="s">
        <v>4</v>
      </c>
      <c r="C427" s="68" t="s">
        <v>26</v>
      </c>
      <c r="D427" s="39">
        <v>5</v>
      </c>
      <c r="E427" s="40" t="s">
        <v>440</v>
      </c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4.25" customHeight="1" x14ac:dyDescent="0.45">
      <c r="A428" s="69" t="s">
        <v>434</v>
      </c>
      <c r="B428" s="37" t="s">
        <v>4</v>
      </c>
      <c r="C428" s="68" t="s">
        <v>26</v>
      </c>
      <c r="D428" s="39">
        <v>6</v>
      </c>
      <c r="E428" s="40" t="s">
        <v>441</v>
      </c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4.25" customHeight="1" x14ac:dyDescent="0.45">
      <c r="A429" s="69" t="s">
        <v>434</v>
      </c>
      <c r="B429" s="37" t="s">
        <v>4</v>
      </c>
      <c r="C429" s="68" t="s">
        <v>26</v>
      </c>
      <c r="D429" s="39">
        <v>7</v>
      </c>
      <c r="E429" s="40" t="s">
        <v>442</v>
      </c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4.25" customHeight="1" x14ac:dyDescent="0.45">
      <c r="A430" s="69" t="s">
        <v>434</v>
      </c>
      <c r="B430" s="37" t="s">
        <v>4</v>
      </c>
      <c r="C430" s="68" t="s">
        <v>26</v>
      </c>
      <c r="D430" s="39">
        <v>8</v>
      </c>
      <c r="E430" s="40" t="s">
        <v>443</v>
      </c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4.25" customHeight="1" x14ac:dyDescent="0.45">
      <c r="A431" s="69" t="s">
        <v>434</v>
      </c>
      <c r="B431" s="37" t="s">
        <v>4</v>
      </c>
      <c r="C431" s="68" t="s">
        <v>26</v>
      </c>
      <c r="D431" s="39">
        <v>9</v>
      </c>
      <c r="E431" s="40" t="s">
        <v>444</v>
      </c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4.25" customHeight="1" x14ac:dyDescent="0.45">
      <c r="A432" s="69" t="s">
        <v>434</v>
      </c>
      <c r="B432" s="37" t="s">
        <v>4</v>
      </c>
      <c r="C432" s="68" t="s">
        <v>26</v>
      </c>
      <c r="D432" s="39">
        <v>10</v>
      </c>
      <c r="E432" s="40" t="s">
        <v>445</v>
      </c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4.25" customHeight="1" x14ac:dyDescent="0.45">
      <c r="A433" s="69" t="s">
        <v>434</v>
      </c>
      <c r="B433" s="37" t="s">
        <v>4</v>
      </c>
      <c r="C433" s="68" t="s">
        <v>26</v>
      </c>
      <c r="D433" s="39">
        <v>11</v>
      </c>
      <c r="E433" s="40" t="s">
        <v>446</v>
      </c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4.25" customHeight="1" x14ac:dyDescent="0.45">
      <c r="A434" s="69" t="s">
        <v>434</v>
      </c>
      <c r="B434" s="37" t="s">
        <v>4</v>
      </c>
      <c r="C434" s="68" t="s">
        <v>26</v>
      </c>
      <c r="D434" s="39">
        <v>12</v>
      </c>
      <c r="E434" s="40" t="s">
        <v>447</v>
      </c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4.25" customHeight="1" x14ac:dyDescent="0.45">
      <c r="A435" s="69" t="s">
        <v>434</v>
      </c>
      <c r="B435" s="37" t="s">
        <v>4</v>
      </c>
      <c r="C435" s="68" t="s">
        <v>26</v>
      </c>
      <c r="D435" s="39">
        <v>13</v>
      </c>
      <c r="E435" s="40" t="s">
        <v>448</v>
      </c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4.25" customHeight="1" x14ac:dyDescent="0.45">
      <c r="A436" s="69" t="s">
        <v>434</v>
      </c>
      <c r="B436" s="37" t="s">
        <v>4</v>
      </c>
      <c r="C436" s="68" t="s">
        <v>26</v>
      </c>
      <c r="D436" s="39">
        <v>14</v>
      </c>
      <c r="E436" s="40" t="s">
        <v>449</v>
      </c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4.25" customHeight="1" x14ac:dyDescent="0.45">
      <c r="A437" s="27" t="s">
        <v>434</v>
      </c>
      <c r="B437" s="33" t="s">
        <v>4</v>
      </c>
      <c r="C437" s="43" t="s">
        <v>30</v>
      </c>
      <c r="D437" s="29"/>
      <c r="E437" s="49" t="s">
        <v>324</v>
      </c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4.25" customHeight="1" x14ac:dyDescent="0.45">
      <c r="A438" s="69" t="s">
        <v>434</v>
      </c>
      <c r="B438" s="37" t="s">
        <v>4</v>
      </c>
      <c r="C438" s="68" t="s">
        <v>30</v>
      </c>
      <c r="D438" s="39">
        <v>1</v>
      </c>
      <c r="E438" s="11" t="s">
        <v>325</v>
      </c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4.25" customHeight="1" x14ac:dyDescent="0.45">
      <c r="A439" s="69" t="s">
        <v>434</v>
      </c>
      <c r="B439" s="37" t="s">
        <v>4</v>
      </c>
      <c r="C439" s="68" t="s">
        <v>30</v>
      </c>
      <c r="D439" s="39">
        <v>2</v>
      </c>
      <c r="E439" s="11" t="s">
        <v>326</v>
      </c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4.25" customHeight="1" x14ac:dyDescent="0.45">
      <c r="A440" s="27" t="s">
        <v>434</v>
      </c>
      <c r="B440" s="33" t="s">
        <v>4</v>
      </c>
      <c r="C440" s="43" t="s">
        <v>33</v>
      </c>
      <c r="D440" s="29"/>
      <c r="E440" s="49" t="s">
        <v>327</v>
      </c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4.25" customHeight="1" x14ac:dyDescent="0.45">
      <c r="A441" s="69" t="s">
        <v>434</v>
      </c>
      <c r="B441" s="37" t="s">
        <v>4</v>
      </c>
      <c r="C441" s="68" t="s">
        <v>33</v>
      </c>
      <c r="D441" s="39">
        <v>1</v>
      </c>
      <c r="E441" s="11" t="s">
        <v>328</v>
      </c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4.25" customHeight="1" x14ac:dyDescent="0.45">
      <c r="A442" s="69" t="s">
        <v>434</v>
      </c>
      <c r="B442" s="37" t="s">
        <v>4</v>
      </c>
      <c r="C442" s="68" t="s">
        <v>33</v>
      </c>
      <c r="D442" s="39">
        <v>2</v>
      </c>
      <c r="E442" s="11" t="s">
        <v>329</v>
      </c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4.25" customHeight="1" x14ac:dyDescent="0.45">
      <c r="A443" s="69" t="s">
        <v>434</v>
      </c>
      <c r="B443" s="37" t="s">
        <v>4</v>
      </c>
      <c r="C443" s="68" t="s">
        <v>33</v>
      </c>
      <c r="D443" s="39">
        <v>3</v>
      </c>
      <c r="E443" s="11" t="s">
        <v>330</v>
      </c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4.25" customHeight="1" x14ac:dyDescent="0.45">
      <c r="A444" s="69" t="s">
        <v>434</v>
      </c>
      <c r="B444" s="37" t="s">
        <v>4</v>
      </c>
      <c r="C444" s="68" t="s">
        <v>33</v>
      </c>
      <c r="D444" s="39">
        <v>4</v>
      </c>
      <c r="E444" s="11" t="s">
        <v>331</v>
      </c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4.25" customHeight="1" x14ac:dyDescent="0.45">
      <c r="A445" s="69" t="s">
        <v>434</v>
      </c>
      <c r="B445" s="37" t="s">
        <v>4</v>
      </c>
      <c r="C445" s="68" t="s">
        <v>33</v>
      </c>
      <c r="D445" s="39">
        <v>5</v>
      </c>
      <c r="E445" s="11" t="s">
        <v>332</v>
      </c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4.25" customHeight="1" x14ac:dyDescent="0.45">
      <c r="A446" s="69" t="s">
        <v>434</v>
      </c>
      <c r="B446" s="37" t="s">
        <v>4</v>
      </c>
      <c r="C446" s="68" t="s">
        <v>33</v>
      </c>
      <c r="D446" s="39">
        <v>6</v>
      </c>
      <c r="E446" s="11" t="s">
        <v>333</v>
      </c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4.25" customHeight="1" x14ac:dyDescent="0.45">
      <c r="A447" s="69" t="s">
        <v>434</v>
      </c>
      <c r="B447" s="37" t="s">
        <v>4</v>
      </c>
      <c r="C447" s="68" t="s">
        <v>33</v>
      </c>
      <c r="D447" s="39">
        <v>7</v>
      </c>
      <c r="E447" s="11" t="s">
        <v>334</v>
      </c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4.25" customHeight="1" x14ac:dyDescent="0.45">
      <c r="A448" s="69" t="s">
        <v>434</v>
      </c>
      <c r="B448" s="37" t="s">
        <v>4</v>
      </c>
      <c r="C448" s="68" t="s">
        <v>33</v>
      </c>
      <c r="D448" s="39">
        <v>8</v>
      </c>
      <c r="E448" s="11" t="s">
        <v>335</v>
      </c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4.25" customHeight="1" x14ac:dyDescent="0.45">
      <c r="A449" s="69" t="s">
        <v>434</v>
      </c>
      <c r="B449" s="37" t="s">
        <v>4</v>
      </c>
      <c r="C449" s="68" t="s">
        <v>33</v>
      </c>
      <c r="D449" s="39">
        <v>9</v>
      </c>
      <c r="E449" s="11" t="s">
        <v>336</v>
      </c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4.25" customHeight="1" x14ac:dyDescent="0.45">
      <c r="A450" s="69" t="s">
        <v>434</v>
      </c>
      <c r="B450" s="37" t="s">
        <v>4</v>
      </c>
      <c r="C450" s="68" t="s">
        <v>33</v>
      </c>
      <c r="D450" s="39">
        <v>10</v>
      </c>
      <c r="E450" s="11" t="s">
        <v>337</v>
      </c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4.25" customHeight="1" x14ac:dyDescent="0.45">
      <c r="A451" s="69" t="s">
        <v>434</v>
      </c>
      <c r="B451" s="37" t="s">
        <v>4</v>
      </c>
      <c r="C451" s="68" t="s">
        <v>33</v>
      </c>
      <c r="D451" s="39">
        <v>11</v>
      </c>
      <c r="E451" s="11" t="s">
        <v>338</v>
      </c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4.25" customHeight="1" x14ac:dyDescent="0.45">
      <c r="A452" s="69" t="s">
        <v>434</v>
      </c>
      <c r="B452" s="37" t="s">
        <v>4</v>
      </c>
      <c r="C452" s="68" t="s">
        <v>33</v>
      </c>
      <c r="D452" s="39">
        <v>12</v>
      </c>
      <c r="E452" s="11" t="s">
        <v>339</v>
      </c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4.25" customHeight="1" x14ac:dyDescent="0.45">
      <c r="A453" s="69" t="s">
        <v>434</v>
      </c>
      <c r="B453" s="37" t="s">
        <v>4</v>
      </c>
      <c r="C453" s="68" t="s">
        <v>33</v>
      </c>
      <c r="D453" s="39">
        <v>13</v>
      </c>
      <c r="E453" s="11" t="s">
        <v>340</v>
      </c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4.25" customHeight="1" x14ac:dyDescent="0.45">
      <c r="A454" s="69" t="s">
        <v>434</v>
      </c>
      <c r="B454" s="37" t="s">
        <v>4</v>
      </c>
      <c r="C454" s="68" t="s">
        <v>33</v>
      </c>
      <c r="D454" s="39">
        <v>14</v>
      </c>
      <c r="E454" s="11" t="s">
        <v>341</v>
      </c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4.25" customHeight="1" x14ac:dyDescent="0.45">
      <c r="A455" s="69" t="s">
        <v>434</v>
      </c>
      <c r="B455" s="37" t="s">
        <v>4</v>
      </c>
      <c r="C455" s="68" t="s">
        <v>33</v>
      </c>
      <c r="D455" s="39">
        <v>15</v>
      </c>
      <c r="E455" s="11" t="s">
        <v>342</v>
      </c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4.25" customHeight="1" x14ac:dyDescent="0.45">
      <c r="A456" s="69" t="s">
        <v>434</v>
      </c>
      <c r="B456" s="37" t="s">
        <v>4</v>
      </c>
      <c r="C456" s="68" t="s">
        <v>33</v>
      </c>
      <c r="D456" s="39">
        <v>16</v>
      </c>
      <c r="E456" s="11" t="s">
        <v>343</v>
      </c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4.25" customHeight="1" x14ac:dyDescent="0.45">
      <c r="A457" s="69" t="s">
        <v>434</v>
      </c>
      <c r="B457" s="37" t="s">
        <v>4</v>
      </c>
      <c r="C457" s="68" t="s">
        <v>33</v>
      </c>
      <c r="D457" s="39">
        <v>17</v>
      </c>
      <c r="E457" s="11" t="s">
        <v>344</v>
      </c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4.25" customHeight="1" x14ac:dyDescent="0.45">
      <c r="A458" s="69" t="s">
        <v>434</v>
      </c>
      <c r="B458" s="37" t="s">
        <v>4</v>
      </c>
      <c r="C458" s="68" t="s">
        <v>33</v>
      </c>
      <c r="D458" s="39">
        <v>18</v>
      </c>
      <c r="E458" s="11" t="s">
        <v>345</v>
      </c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4.25" customHeight="1" x14ac:dyDescent="0.45">
      <c r="A459" s="69" t="s">
        <v>434</v>
      </c>
      <c r="B459" s="37" t="s">
        <v>4</v>
      </c>
      <c r="C459" s="68" t="s">
        <v>33</v>
      </c>
      <c r="D459" s="39">
        <v>19</v>
      </c>
      <c r="E459" s="11" t="s">
        <v>346</v>
      </c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4.25" customHeight="1" x14ac:dyDescent="0.45">
      <c r="A460" s="69" t="s">
        <v>434</v>
      </c>
      <c r="B460" s="37" t="s">
        <v>4</v>
      </c>
      <c r="C460" s="68" t="s">
        <v>33</v>
      </c>
      <c r="D460" s="39">
        <v>20</v>
      </c>
      <c r="E460" s="11" t="s">
        <v>347</v>
      </c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4.25" customHeight="1" x14ac:dyDescent="0.45">
      <c r="A461" s="69" t="s">
        <v>434</v>
      </c>
      <c r="B461" s="37" t="s">
        <v>4</v>
      </c>
      <c r="C461" s="68" t="s">
        <v>33</v>
      </c>
      <c r="D461" s="39">
        <v>21</v>
      </c>
      <c r="E461" s="11" t="s">
        <v>348</v>
      </c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4.25" customHeight="1" x14ac:dyDescent="0.45">
      <c r="A462" s="69" t="s">
        <v>434</v>
      </c>
      <c r="B462" s="37" t="s">
        <v>4</v>
      </c>
      <c r="C462" s="68" t="s">
        <v>33</v>
      </c>
      <c r="D462" s="39">
        <v>22</v>
      </c>
      <c r="E462" s="11" t="s">
        <v>349</v>
      </c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4.25" customHeight="1" x14ac:dyDescent="0.45">
      <c r="A463" s="69" t="s">
        <v>434</v>
      </c>
      <c r="B463" s="37" t="s">
        <v>4</v>
      </c>
      <c r="C463" s="68" t="s">
        <v>99</v>
      </c>
      <c r="D463" s="39">
        <v>1</v>
      </c>
      <c r="E463" s="13" t="s">
        <v>350</v>
      </c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4.25" customHeight="1" x14ac:dyDescent="0.45">
      <c r="A464" s="69" t="s">
        <v>434</v>
      </c>
      <c r="B464" s="37" t="s">
        <v>78</v>
      </c>
      <c r="C464" s="68" t="s">
        <v>8</v>
      </c>
      <c r="D464" s="39">
        <v>1</v>
      </c>
      <c r="E464" s="13" t="s">
        <v>376</v>
      </c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4.25" customHeight="1" x14ac:dyDescent="0.45">
      <c r="A465" s="69" t="s">
        <v>434</v>
      </c>
      <c r="B465" s="37" t="s">
        <v>78</v>
      </c>
      <c r="C465" s="68" t="s">
        <v>14</v>
      </c>
      <c r="D465" s="39">
        <v>1</v>
      </c>
      <c r="E465" s="13" t="s">
        <v>378</v>
      </c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4.25" customHeight="1" x14ac:dyDescent="0.45">
      <c r="A466" s="69" t="s">
        <v>434</v>
      </c>
      <c r="B466" s="37" t="s">
        <v>78</v>
      </c>
      <c r="C466" s="68" t="s">
        <v>18</v>
      </c>
      <c r="D466" s="39">
        <v>1</v>
      </c>
      <c r="E466" s="13" t="s">
        <v>380</v>
      </c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4.25" customHeight="1" x14ac:dyDescent="0.45">
      <c r="A467" s="27" t="s">
        <v>434</v>
      </c>
      <c r="B467" s="33" t="s">
        <v>134</v>
      </c>
      <c r="C467" s="34" t="s">
        <v>8</v>
      </c>
      <c r="D467" s="29"/>
      <c r="E467" s="70" t="s">
        <v>385</v>
      </c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4.25" customHeight="1" x14ac:dyDescent="0.45">
      <c r="A468" s="69" t="s">
        <v>434</v>
      </c>
      <c r="B468" s="37" t="s">
        <v>134</v>
      </c>
      <c r="C468" s="57" t="s">
        <v>8</v>
      </c>
      <c r="D468" s="39">
        <v>1</v>
      </c>
      <c r="E468" s="71" t="s">
        <v>387</v>
      </c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4.25" customHeight="1" x14ac:dyDescent="0.45">
      <c r="A469" s="69" t="s">
        <v>434</v>
      </c>
      <c r="B469" s="37" t="s">
        <v>134</v>
      </c>
      <c r="C469" s="57" t="s">
        <v>8</v>
      </c>
      <c r="D469" s="39">
        <v>2</v>
      </c>
      <c r="E469" s="71" t="s">
        <v>389</v>
      </c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4.25" customHeight="1" x14ac:dyDescent="0.45">
      <c r="A470" s="69" t="s">
        <v>434</v>
      </c>
      <c r="B470" s="37" t="s">
        <v>134</v>
      </c>
      <c r="C470" s="57" t="s">
        <v>8</v>
      </c>
      <c r="D470" s="39">
        <v>3</v>
      </c>
      <c r="E470" s="71" t="s">
        <v>390</v>
      </c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4.25" customHeight="1" x14ac:dyDescent="0.45">
      <c r="A471" s="69" t="s">
        <v>434</v>
      </c>
      <c r="B471" s="37" t="s">
        <v>134</v>
      </c>
      <c r="C471" s="57" t="s">
        <v>8</v>
      </c>
      <c r="D471" s="39">
        <v>4</v>
      </c>
      <c r="E471" s="71" t="s">
        <v>392</v>
      </c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4.25" customHeight="1" x14ac:dyDescent="0.45">
      <c r="A472" s="69" t="s">
        <v>434</v>
      </c>
      <c r="B472" s="37" t="s">
        <v>134</v>
      </c>
      <c r="C472" s="57" t="s">
        <v>8</v>
      </c>
      <c r="D472" s="39">
        <v>5</v>
      </c>
      <c r="E472" s="71" t="s">
        <v>394</v>
      </c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4.25" customHeight="1" x14ac:dyDescent="0.45">
      <c r="A473" s="69" t="s">
        <v>434</v>
      </c>
      <c r="B473" s="37" t="s">
        <v>134</v>
      </c>
      <c r="C473" s="57" t="s">
        <v>8</v>
      </c>
      <c r="D473" s="39">
        <v>6</v>
      </c>
      <c r="E473" s="71" t="s">
        <v>395</v>
      </c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4.25" customHeight="1" x14ac:dyDescent="0.45">
      <c r="A474" s="27" t="s">
        <v>434</v>
      </c>
      <c r="B474" s="33" t="s">
        <v>134</v>
      </c>
      <c r="C474" s="34" t="s">
        <v>14</v>
      </c>
      <c r="D474" s="29"/>
      <c r="E474" s="70" t="s">
        <v>398</v>
      </c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4.25" customHeight="1" x14ac:dyDescent="0.45">
      <c r="A475" s="69" t="s">
        <v>434</v>
      </c>
      <c r="B475" s="37" t="s">
        <v>134</v>
      </c>
      <c r="C475" s="57" t="s">
        <v>14</v>
      </c>
      <c r="D475" s="39">
        <v>1</v>
      </c>
      <c r="E475" s="71" t="s">
        <v>399</v>
      </c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4.25" customHeight="1" x14ac:dyDescent="0.45">
      <c r="A476" s="69" t="s">
        <v>434</v>
      </c>
      <c r="B476" s="37" t="s">
        <v>134</v>
      </c>
      <c r="C476" s="57" t="s">
        <v>14</v>
      </c>
      <c r="D476" s="39">
        <v>2</v>
      </c>
      <c r="E476" s="71" t="s">
        <v>401</v>
      </c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4.25" customHeight="1" x14ac:dyDescent="0.45">
      <c r="A477" s="69" t="s">
        <v>434</v>
      </c>
      <c r="B477" s="37" t="s">
        <v>134</v>
      </c>
      <c r="C477" s="57" t="s">
        <v>14</v>
      </c>
      <c r="D477" s="39">
        <v>3</v>
      </c>
      <c r="E477" s="71" t="s">
        <v>402</v>
      </c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4.25" customHeight="1" x14ac:dyDescent="0.45">
      <c r="A478" s="69" t="s">
        <v>434</v>
      </c>
      <c r="B478" s="37" t="s">
        <v>134</v>
      </c>
      <c r="C478" s="57" t="s">
        <v>18</v>
      </c>
      <c r="D478" s="39">
        <v>1</v>
      </c>
      <c r="E478" s="72" t="s">
        <v>396</v>
      </c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4.25" customHeight="1" x14ac:dyDescent="0.45">
      <c r="A479" s="69" t="s">
        <v>434</v>
      </c>
      <c r="B479" s="37" t="s">
        <v>134</v>
      </c>
      <c r="C479" s="57" t="s">
        <v>22</v>
      </c>
      <c r="D479" s="39">
        <v>1</v>
      </c>
      <c r="E479" s="72" t="s">
        <v>400</v>
      </c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4.25" customHeight="1" x14ac:dyDescent="0.45">
      <c r="A480" s="27" t="s">
        <v>434</v>
      </c>
      <c r="B480" s="33" t="s">
        <v>134</v>
      </c>
      <c r="C480" s="34" t="s">
        <v>26</v>
      </c>
      <c r="D480" s="29"/>
      <c r="E480" s="70" t="s">
        <v>324</v>
      </c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4.25" customHeight="1" x14ac:dyDescent="0.45">
      <c r="A481" s="69" t="s">
        <v>434</v>
      </c>
      <c r="B481" s="37" t="s">
        <v>134</v>
      </c>
      <c r="C481" s="57" t="s">
        <v>26</v>
      </c>
      <c r="D481" s="39">
        <v>1</v>
      </c>
      <c r="E481" s="71" t="s">
        <v>403</v>
      </c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4.25" customHeight="1" x14ac:dyDescent="0.45">
      <c r="A482" s="69" t="s">
        <v>434</v>
      </c>
      <c r="B482" s="37" t="s">
        <v>134</v>
      </c>
      <c r="C482" s="57" t="s">
        <v>30</v>
      </c>
      <c r="D482" s="39">
        <v>1</v>
      </c>
      <c r="E482" s="72" t="s">
        <v>380</v>
      </c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4.25" customHeight="1" x14ac:dyDescent="0.45">
      <c r="A483" s="27" t="s">
        <v>434</v>
      </c>
      <c r="B483" s="33" t="s">
        <v>195</v>
      </c>
      <c r="C483" s="43" t="s">
        <v>8</v>
      </c>
      <c r="D483" s="29"/>
      <c r="E483" s="73" t="s">
        <v>207</v>
      </c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4.25" customHeight="1" x14ac:dyDescent="0.45">
      <c r="A484" s="69" t="s">
        <v>434</v>
      </c>
      <c r="B484" s="37" t="s">
        <v>195</v>
      </c>
      <c r="C484" s="68" t="s">
        <v>8</v>
      </c>
      <c r="D484" s="39">
        <v>1</v>
      </c>
      <c r="E484" s="20" t="s">
        <v>359</v>
      </c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4.25" customHeight="1" x14ac:dyDescent="0.45">
      <c r="A485" s="69" t="s">
        <v>434</v>
      </c>
      <c r="B485" s="37" t="s">
        <v>195</v>
      </c>
      <c r="C485" s="68" t="s">
        <v>8</v>
      </c>
      <c r="D485" s="39">
        <v>2</v>
      </c>
      <c r="E485" s="20" t="s">
        <v>360</v>
      </c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4.25" customHeight="1" x14ac:dyDescent="0.45">
      <c r="A486" s="69" t="s">
        <v>434</v>
      </c>
      <c r="B486" s="37" t="s">
        <v>195</v>
      </c>
      <c r="C486" s="68" t="s">
        <v>8</v>
      </c>
      <c r="D486" s="39">
        <v>3</v>
      </c>
      <c r="E486" s="20" t="s">
        <v>361</v>
      </c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4.25" customHeight="1" x14ac:dyDescent="0.45">
      <c r="A487" s="69" t="s">
        <v>434</v>
      </c>
      <c r="B487" s="37" t="s">
        <v>195</v>
      </c>
      <c r="C487" s="68" t="s">
        <v>8</v>
      </c>
      <c r="D487" s="39">
        <v>4</v>
      </c>
      <c r="E487" s="20" t="s">
        <v>362</v>
      </c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4.25" customHeight="1" x14ac:dyDescent="0.45">
      <c r="A488" s="69" t="s">
        <v>434</v>
      </c>
      <c r="B488" s="37" t="s">
        <v>195</v>
      </c>
      <c r="C488" s="68" t="s">
        <v>8</v>
      </c>
      <c r="D488" s="39">
        <v>5</v>
      </c>
      <c r="E488" s="20" t="s">
        <v>363</v>
      </c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4.25" customHeight="1" x14ac:dyDescent="0.45">
      <c r="A489" s="69" t="s">
        <v>434</v>
      </c>
      <c r="B489" s="37" t="s">
        <v>195</v>
      </c>
      <c r="C489" s="68" t="s">
        <v>8</v>
      </c>
      <c r="D489" s="39">
        <v>6</v>
      </c>
      <c r="E489" s="20" t="s">
        <v>364</v>
      </c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4.25" customHeight="1" x14ac:dyDescent="0.45">
      <c r="A490" s="69" t="s">
        <v>434</v>
      </c>
      <c r="B490" s="37" t="s">
        <v>195</v>
      </c>
      <c r="C490" s="68" t="s">
        <v>8</v>
      </c>
      <c r="D490" s="39">
        <v>7</v>
      </c>
      <c r="E490" s="20" t="s">
        <v>365</v>
      </c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4.25" customHeight="1" x14ac:dyDescent="0.45">
      <c r="A491" s="69" t="s">
        <v>434</v>
      </c>
      <c r="B491" s="37" t="s">
        <v>195</v>
      </c>
      <c r="C491" s="68" t="s">
        <v>8</v>
      </c>
      <c r="D491" s="39">
        <v>8</v>
      </c>
      <c r="E491" s="20" t="s">
        <v>366</v>
      </c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4.25" customHeight="1" x14ac:dyDescent="0.45">
      <c r="A492" s="69" t="s">
        <v>434</v>
      </c>
      <c r="B492" s="37" t="s">
        <v>195</v>
      </c>
      <c r="C492" s="68" t="s">
        <v>8</v>
      </c>
      <c r="D492" s="39">
        <v>9</v>
      </c>
      <c r="E492" s="20" t="s">
        <v>368</v>
      </c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4.25" customHeight="1" x14ac:dyDescent="0.45">
      <c r="A493" s="69" t="s">
        <v>434</v>
      </c>
      <c r="B493" s="37" t="s">
        <v>195</v>
      </c>
      <c r="C493" s="68" t="s">
        <v>8</v>
      </c>
      <c r="D493" s="39">
        <v>10</v>
      </c>
      <c r="E493" s="20" t="s">
        <v>369</v>
      </c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4.25" customHeight="1" x14ac:dyDescent="0.45">
      <c r="A494" s="69" t="s">
        <v>434</v>
      </c>
      <c r="B494" s="37" t="s">
        <v>195</v>
      </c>
      <c r="C494" s="68" t="s">
        <v>8</v>
      </c>
      <c r="D494" s="39">
        <v>11</v>
      </c>
      <c r="E494" s="20" t="s">
        <v>370</v>
      </c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4.25" customHeight="1" x14ac:dyDescent="0.45">
      <c r="A495" s="27" t="s">
        <v>434</v>
      </c>
      <c r="B495" s="33" t="s">
        <v>195</v>
      </c>
      <c r="C495" s="43" t="s">
        <v>14</v>
      </c>
      <c r="D495" s="29"/>
      <c r="E495" s="73" t="s">
        <v>225</v>
      </c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4.25" customHeight="1" x14ac:dyDescent="0.45">
      <c r="A496" s="69" t="s">
        <v>434</v>
      </c>
      <c r="B496" s="37" t="s">
        <v>195</v>
      </c>
      <c r="C496" s="68" t="s">
        <v>14</v>
      </c>
      <c r="D496" s="39">
        <v>1</v>
      </c>
      <c r="E496" s="20" t="s">
        <v>227</v>
      </c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4.25" customHeight="1" x14ac:dyDescent="0.45">
      <c r="A497" s="69" t="s">
        <v>434</v>
      </c>
      <c r="B497" s="37" t="s">
        <v>195</v>
      </c>
      <c r="C497" s="68" t="s">
        <v>14</v>
      </c>
      <c r="D497" s="39">
        <v>2</v>
      </c>
      <c r="E497" s="20" t="s">
        <v>228</v>
      </c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4.25" customHeight="1" x14ac:dyDescent="0.45">
      <c r="A498" s="69" t="s">
        <v>434</v>
      </c>
      <c r="B498" s="37" t="s">
        <v>195</v>
      </c>
      <c r="C498" s="68" t="s">
        <v>14</v>
      </c>
      <c r="D498" s="39">
        <v>3</v>
      </c>
      <c r="E498" s="20" t="s">
        <v>230</v>
      </c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4.25" customHeight="1" x14ac:dyDescent="0.45">
      <c r="A499" s="69" t="s">
        <v>434</v>
      </c>
      <c r="B499" s="37" t="s">
        <v>195</v>
      </c>
      <c r="C499" s="68" t="s">
        <v>14</v>
      </c>
      <c r="D499" s="39">
        <v>4</v>
      </c>
      <c r="E499" s="20" t="s">
        <v>232</v>
      </c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4.25" customHeight="1" x14ac:dyDescent="0.45">
      <c r="A500" s="69" t="s">
        <v>434</v>
      </c>
      <c r="B500" s="37" t="s">
        <v>195</v>
      </c>
      <c r="C500" s="68" t="s">
        <v>14</v>
      </c>
      <c r="D500" s="39">
        <v>5</v>
      </c>
      <c r="E500" s="20" t="s">
        <v>234</v>
      </c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4.25" customHeight="1" x14ac:dyDescent="0.45">
      <c r="A501" s="69" t="s">
        <v>434</v>
      </c>
      <c r="B501" s="37" t="s">
        <v>195</v>
      </c>
      <c r="C501" s="68" t="s">
        <v>14</v>
      </c>
      <c r="D501" s="39">
        <v>6</v>
      </c>
      <c r="E501" s="20" t="s">
        <v>236</v>
      </c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4.25" customHeight="1" x14ac:dyDescent="0.45">
      <c r="A502" s="69" t="s">
        <v>434</v>
      </c>
      <c r="B502" s="37" t="s">
        <v>195</v>
      </c>
      <c r="C502" s="68" t="s">
        <v>14</v>
      </c>
      <c r="D502" s="39">
        <v>7</v>
      </c>
      <c r="E502" s="20" t="s">
        <v>239</v>
      </c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4.25" customHeight="1" x14ac:dyDescent="0.45">
      <c r="A503" s="69" t="s">
        <v>434</v>
      </c>
      <c r="B503" s="37" t="s">
        <v>195</v>
      </c>
      <c r="C503" s="68" t="s">
        <v>14</v>
      </c>
      <c r="D503" s="39">
        <v>8</v>
      </c>
      <c r="E503" s="20" t="s">
        <v>241</v>
      </c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4.25" customHeight="1" x14ac:dyDescent="0.45">
      <c r="A504" s="69" t="s">
        <v>434</v>
      </c>
      <c r="B504" s="37" t="s">
        <v>195</v>
      </c>
      <c r="C504" s="68" t="s">
        <v>14</v>
      </c>
      <c r="D504" s="39">
        <v>9</v>
      </c>
      <c r="E504" s="20" t="s">
        <v>243</v>
      </c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4.25" customHeight="1" x14ac:dyDescent="0.45">
      <c r="A505" s="69" t="s">
        <v>434</v>
      </c>
      <c r="B505" s="37" t="s">
        <v>195</v>
      </c>
      <c r="C505" s="68" t="s">
        <v>14</v>
      </c>
      <c r="D505" s="39">
        <v>10</v>
      </c>
      <c r="E505" s="20" t="s">
        <v>245</v>
      </c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4.25" customHeight="1" x14ac:dyDescent="0.45">
      <c r="A506" s="69" t="s">
        <v>434</v>
      </c>
      <c r="B506" s="37" t="s">
        <v>195</v>
      </c>
      <c r="C506" s="68" t="s">
        <v>14</v>
      </c>
      <c r="D506" s="39">
        <v>11</v>
      </c>
      <c r="E506" s="20" t="s">
        <v>247</v>
      </c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4.25" customHeight="1" x14ac:dyDescent="0.45">
      <c r="A507" s="69" t="s">
        <v>434</v>
      </c>
      <c r="B507" s="37" t="s">
        <v>195</v>
      </c>
      <c r="C507" s="68" t="s">
        <v>14</v>
      </c>
      <c r="D507" s="39">
        <v>12</v>
      </c>
      <c r="E507" s="20" t="s">
        <v>249</v>
      </c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4.25" customHeight="1" x14ac:dyDescent="0.45">
      <c r="A508" s="69" t="s">
        <v>434</v>
      </c>
      <c r="B508" s="37" t="s">
        <v>195</v>
      </c>
      <c r="C508" s="68" t="s">
        <v>14</v>
      </c>
      <c r="D508" s="39">
        <v>13</v>
      </c>
      <c r="E508" s="20" t="s">
        <v>250</v>
      </c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4.25" customHeight="1" x14ac:dyDescent="0.45">
      <c r="A509" s="69" t="s">
        <v>434</v>
      </c>
      <c r="B509" s="37" t="s">
        <v>195</v>
      </c>
      <c r="C509" s="68" t="s">
        <v>14</v>
      </c>
      <c r="D509" s="39">
        <v>14</v>
      </c>
      <c r="E509" s="20" t="s">
        <v>251</v>
      </c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4.25" customHeight="1" x14ac:dyDescent="0.45">
      <c r="A510" s="69" t="s">
        <v>434</v>
      </c>
      <c r="B510" s="37" t="s">
        <v>195</v>
      </c>
      <c r="C510" s="68" t="s">
        <v>14</v>
      </c>
      <c r="D510" s="39">
        <v>15</v>
      </c>
      <c r="E510" s="20" t="s">
        <v>253</v>
      </c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4.25" customHeight="1" x14ac:dyDescent="0.45">
      <c r="A511" s="69" t="s">
        <v>434</v>
      </c>
      <c r="B511" s="37" t="s">
        <v>195</v>
      </c>
      <c r="C511" s="68" t="s">
        <v>14</v>
      </c>
      <c r="D511" s="39">
        <v>16</v>
      </c>
      <c r="E511" s="20" t="s">
        <v>254</v>
      </c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4.25" customHeight="1" x14ac:dyDescent="0.45">
      <c r="A512" s="69" t="s">
        <v>434</v>
      </c>
      <c r="B512" s="37" t="s">
        <v>195</v>
      </c>
      <c r="C512" s="68" t="s">
        <v>14</v>
      </c>
      <c r="D512" s="39">
        <v>17</v>
      </c>
      <c r="E512" s="20" t="s">
        <v>256</v>
      </c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4.25" customHeight="1" x14ac:dyDescent="0.45">
      <c r="A513" s="69" t="s">
        <v>434</v>
      </c>
      <c r="B513" s="37" t="s">
        <v>195</v>
      </c>
      <c r="C513" s="68" t="s">
        <v>14</v>
      </c>
      <c r="D513" s="39">
        <v>18</v>
      </c>
      <c r="E513" s="20" t="s">
        <v>258</v>
      </c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4.25" customHeight="1" x14ac:dyDescent="0.45">
      <c r="A514" s="69" t="s">
        <v>434</v>
      </c>
      <c r="B514" s="37" t="s">
        <v>195</v>
      </c>
      <c r="C514" s="68" t="s">
        <v>14</v>
      </c>
      <c r="D514" s="39">
        <v>19</v>
      </c>
      <c r="E514" s="20" t="s">
        <v>260</v>
      </c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4.25" customHeight="1" x14ac:dyDescent="0.45">
      <c r="A515" s="69" t="s">
        <v>434</v>
      </c>
      <c r="B515" s="37" t="s">
        <v>195</v>
      </c>
      <c r="C515" s="68" t="s">
        <v>14</v>
      </c>
      <c r="D515" s="39">
        <v>20</v>
      </c>
      <c r="E515" s="20" t="s">
        <v>262</v>
      </c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4.25" customHeight="1" x14ac:dyDescent="0.45">
      <c r="A516" s="69" t="s">
        <v>434</v>
      </c>
      <c r="B516" s="37" t="s">
        <v>195</v>
      </c>
      <c r="C516" s="68" t="s">
        <v>14</v>
      </c>
      <c r="D516" s="39">
        <v>21</v>
      </c>
      <c r="E516" s="20" t="s">
        <v>264</v>
      </c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4.25" customHeight="1" x14ac:dyDescent="0.45">
      <c r="A517" s="69" t="s">
        <v>434</v>
      </c>
      <c r="B517" s="37" t="s">
        <v>195</v>
      </c>
      <c r="C517" s="68" t="s">
        <v>14</v>
      </c>
      <c r="D517" s="39">
        <v>22</v>
      </c>
      <c r="E517" s="20" t="s">
        <v>266</v>
      </c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4.25" customHeight="1" x14ac:dyDescent="0.45">
      <c r="A518" s="69" t="s">
        <v>434</v>
      </c>
      <c r="B518" s="37" t="s">
        <v>195</v>
      </c>
      <c r="C518" s="68" t="s">
        <v>14</v>
      </c>
      <c r="D518" s="39">
        <v>23</v>
      </c>
      <c r="E518" s="20" t="s">
        <v>268</v>
      </c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4.25" customHeight="1" x14ac:dyDescent="0.45">
      <c r="A519" s="69" t="s">
        <v>434</v>
      </c>
      <c r="B519" s="37" t="s">
        <v>195</v>
      </c>
      <c r="C519" s="68" t="s">
        <v>14</v>
      </c>
      <c r="D519" s="39">
        <v>24</v>
      </c>
      <c r="E519" s="20" t="s">
        <v>269</v>
      </c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4.25" customHeight="1" x14ac:dyDescent="0.45">
      <c r="A520" s="69" t="s">
        <v>434</v>
      </c>
      <c r="B520" s="37" t="s">
        <v>195</v>
      </c>
      <c r="C520" s="68" t="s">
        <v>14</v>
      </c>
      <c r="D520" s="39">
        <v>25</v>
      </c>
      <c r="E520" s="20" t="s">
        <v>271</v>
      </c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4.25" customHeight="1" x14ac:dyDescent="0.45">
      <c r="A521" s="69" t="s">
        <v>434</v>
      </c>
      <c r="B521" s="37" t="s">
        <v>195</v>
      </c>
      <c r="C521" s="68" t="s">
        <v>14</v>
      </c>
      <c r="D521" s="39">
        <v>26</v>
      </c>
      <c r="E521" s="20" t="s">
        <v>273</v>
      </c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4.25" customHeight="1" x14ac:dyDescent="0.45">
      <c r="A522" s="69" t="s">
        <v>434</v>
      </c>
      <c r="B522" s="37" t="s">
        <v>195</v>
      </c>
      <c r="C522" s="68" t="s">
        <v>14</v>
      </c>
      <c r="D522" s="39">
        <v>27</v>
      </c>
      <c r="E522" s="20" t="s">
        <v>275</v>
      </c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4.25" customHeight="1" x14ac:dyDescent="0.45">
      <c r="A523" s="69" t="s">
        <v>434</v>
      </c>
      <c r="B523" s="37" t="s">
        <v>195</v>
      </c>
      <c r="C523" s="68" t="s">
        <v>14</v>
      </c>
      <c r="D523" s="39">
        <v>28</v>
      </c>
      <c r="E523" s="20" t="s">
        <v>277</v>
      </c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4.25" customHeight="1" x14ac:dyDescent="0.45">
      <c r="A524" s="69" t="s">
        <v>434</v>
      </c>
      <c r="B524" s="37" t="s">
        <v>195</v>
      </c>
      <c r="C524" s="68" t="s">
        <v>14</v>
      </c>
      <c r="D524" s="39">
        <v>29</v>
      </c>
      <c r="E524" s="20" t="s">
        <v>279</v>
      </c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4.25" customHeight="1" x14ac:dyDescent="0.45">
      <c r="A525" s="69" t="s">
        <v>434</v>
      </c>
      <c r="B525" s="37" t="s">
        <v>195</v>
      </c>
      <c r="C525" s="68" t="s">
        <v>14</v>
      </c>
      <c r="D525" s="39">
        <v>30</v>
      </c>
      <c r="E525" s="20" t="s">
        <v>281</v>
      </c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4.25" customHeight="1" x14ac:dyDescent="0.45">
      <c r="A526" s="69" t="s">
        <v>434</v>
      </c>
      <c r="B526" s="37" t="s">
        <v>195</v>
      </c>
      <c r="C526" s="68" t="s">
        <v>14</v>
      </c>
      <c r="D526" s="39">
        <v>31</v>
      </c>
      <c r="E526" s="20" t="s">
        <v>283</v>
      </c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4.25" customHeight="1" x14ac:dyDescent="0.45">
      <c r="A527" s="69" t="s">
        <v>434</v>
      </c>
      <c r="B527" s="37" t="s">
        <v>195</v>
      </c>
      <c r="C527" s="68" t="s">
        <v>14</v>
      </c>
      <c r="D527" s="39">
        <v>32</v>
      </c>
      <c r="E527" s="20" t="s">
        <v>285</v>
      </c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4.25" customHeight="1" x14ac:dyDescent="0.45">
      <c r="A528" s="69" t="s">
        <v>434</v>
      </c>
      <c r="B528" s="37" t="s">
        <v>195</v>
      </c>
      <c r="C528" s="68" t="s">
        <v>14</v>
      </c>
      <c r="D528" s="39">
        <v>33</v>
      </c>
      <c r="E528" s="20" t="s">
        <v>287</v>
      </c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4.25" customHeight="1" x14ac:dyDescent="0.45">
      <c r="A529" s="69" t="s">
        <v>434</v>
      </c>
      <c r="B529" s="37" t="s">
        <v>195</v>
      </c>
      <c r="C529" s="68" t="s">
        <v>14</v>
      </c>
      <c r="D529" s="39">
        <v>34</v>
      </c>
      <c r="E529" s="20" t="s">
        <v>288</v>
      </c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4.25" customHeight="1" x14ac:dyDescent="0.45">
      <c r="A530" s="69" t="s">
        <v>434</v>
      </c>
      <c r="B530" s="37" t="s">
        <v>195</v>
      </c>
      <c r="C530" s="68" t="s">
        <v>14</v>
      </c>
      <c r="D530" s="39">
        <v>35</v>
      </c>
      <c r="E530" s="20" t="s">
        <v>290</v>
      </c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4.25" customHeight="1" x14ac:dyDescent="0.45">
      <c r="A531" s="69" t="s">
        <v>434</v>
      </c>
      <c r="B531" s="37" t="s">
        <v>195</v>
      </c>
      <c r="C531" s="68" t="s">
        <v>14</v>
      </c>
      <c r="D531" s="39">
        <v>36</v>
      </c>
      <c r="E531" s="20" t="s">
        <v>292</v>
      </c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4.25" customHeight="1" x14ac:dyDescent="0.45">
      <c r="A532" s="69" t="s">
        <v>434</v>
      </c>
      <c r="B532" s="37" t="s">
        <v>195</v>
      </c>
      <c r="C532" s="68" t="s">
        <v>14</v>
      </c>
      <c r="D532" s="39">
        <v>37</v>
      </c>
      <c r="E532" s="20" t="s">
        <v>294</v>
      </c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4.25" customHeight="1" x14ac:dyDescent="0.45">
      <c r="A533" s="69" t="s">
        <v>434</v>
      </c>
      <c r="B533" s="37" t="s">
        <v>195</v>
      </c>
      <c r="C533" s="68" t="s">
        <v>14</v>
      </c>
      <c r="D533" s="39">
        <v>38</v>
      </c>
      <c r="E533" s="20" t="s">
        <v>296</v>
      </c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4.25" customHeight="1" x14ac:dyDescent="0.45">
      <c r="A534" s="69" t="s">
        <v>434</v>
      </c>
      <c r="B534" s="37" t="s">
        <v>195</v>
      </c>
      <c r="C534" s="68" t="s">
        <v>14</v>
      </c>
      <c r="D534" s="39">
        <v>39</v>
      </c>
      <c r="E534" s="20" t="s">
        <v>298</v>
      </c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4.25" customHeight="1" x14ac:dyDescent="0.45">
      <c r="A535" s="69" t="s">
        <v>434</v>
      </c>
      <c r="B535" s="37" t="s">
        <v>195</v>
      </c>
      <c r="C535" s="68" t="s">
        <v>14</v>
      </c>
      <c r="D535" s="39">
        <v>40</v>
      </c>
      <c r="E535" s="20" t="s">
        <v>299</v>
      </c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4.25" customHeight="1" x14ac:dyDescent="0.45">
      <c r="A536" s="69" t="s">
        <v>434</v>
      </c>
      <c r="B536" s="37" t="s">
        <v>195</v>
      </c>
      <c r="C536" s="68" t="s">
        <v>14</v>
      </c>
      <c r="D536" s="39">
        <v>41</v>
      </c>
      <c r="E536" s="20" t="s">
        <v>300</v>
      </c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4.25" customHeight="1" x14ac:dyDescent="0.45">
      <c r="A537" s="69" t="s">
        <v>434</v>
      </c>
      <c r="B537" s="37" t="s">
        <v>195</v>
      </c>
      <c r="C537" s="68" t="s">
        <v>14</v>
      </c>
      <c r="D537" s="39">
        <v>42</v>
      </c>
      <c r="E537" s="20" t="s">
        <v>301</v>
      </c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4.25" customHeight="1" x14ac:dyDescent="0.45">
      <c r="A538" s="69" t="s">
        <v>434</v>
      </c>
      <c r="B538" s="37" t="s">
        <v>195</v>
      </c>
      <c r="C538" s="68" t="s">
        <v>14</v>
      </c>
      <c r="D538" s="39">
        <v>43</v>
      </c>
      <c r="E538" s="20" t="s">
        <v>302</v>
      </c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4.25" customHeight="1" x14ac:dyDescent="0.45">
      <c r="A539" s="69" t="s">
        <v>434</v>
      </c>
      <c r="B539" s="37" t="s">
        <v>195</v>
      </c>
      <c r="C539" s="68" t="s">
        <v>14</v>
      </c>
      <c r="D539" s="39">
        <v>44</v>
      </c>
      <c r="E539" s="20" t="s">
        <v>303</v>
      </c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4.25" customHeight="1" x14ac:dyDescent="0.45">
      <c r="A540" s="69" t="s">
        <v>434</v>
      </c>
      <c r="B540" s="37" t="s">
        <v>195</v>
      </c>
      <c r="C540" s="68" t="s">
        <v>14</v>
      </c>
      <c r="D540" s="39">
        <v>45</v>
      </c>
      <c r="E540" s="20" t="s">
        <v>304</v>
      </c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4.25" customHeight="1" x14ac:dyDescent="0.45">
      <c r="A541" s="69" t="s">
        <v>434</v>
      </c>
      <c r="B541" s="37" t="s">
        <v>195</v>
      </c>
      <c r="C541" s="68" t="s">
        <v>14</v>
      </c>
      <c r="D541" s="39">
        <v>46</v>
      </c>
      <c r="E541" s="20" t="s">
        <v>305</v>
      </c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4.25" customHeight="1" x14ac:dyDescent="0.45">
      <c r="A542" s="69" t="s">
        <v>434</v>
      </c>
      <c r="B542" s="37" t="s">
        <v>195</v>
      </c>
      <c r="C542" s="68" t="s">
        <v>14</v>
      </c>
      <c r="D542" s="39">
        <v>47</v>
      </c>
      <c r="E542" s="20" t="s">
        <v>306</v>
      </c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4.25" customHeight="1" x14ac:dyDescent="0.45">
      <c r="A543" s="27" t="s">
        <v>434</v>
      </c>
      <c r="B543" s="33" t="s">
        <v>195</v>
      </c>
      <c r="C543" s="43" t="s">
        <v>18</v>
      </c>
      <c r="D543" s="29"/>
      <c r="E543" s="73" t="s">
        <v>308</v>
      </c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4.25" customHeight="1" x14ac:dyDescent="0.45">
      <c r="A544" s="69" t="s">
        <v>434</v>
      </c>
      <c r="B544" s="37" t="s">
        <v>195</v>
      </c>
      <c r="C544" s="68" t="s">
        <v>18</v>
      </c>
      <c r="D544" s="39">
        <v>1</v>
      </c>
      <c r="E544" s="20" t="s">
        <v>309</v>
      </c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4.25" customHeight="1" x14ac:dyDescent="0.45">
      <c r="A545" s="69" t="s">
        <v>434</v>
      </c>
      <c r="B545" s="37" t="s">
        <v>195</v>
      </c>
      <c r="C545" s="68" t="s">
        <v>18</v>
      </c>
      <c r="D545" s="39">
        <v>2</v>
      </c>
      <c r="E545" s="20" t="s">
        <v>310</v>
      </c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4.25" customHeight="1" x14ac:dyDescent="0.45">
      <c r="A546" s="69" t="s">
        <v>434</v>
      </c>
      <c r="B546" s="37" t="s">
        <v>195</v>
      </c>
      <c r="C546" s="68" t="s">
        <v>18</v>
      </c>
      <c r="D546" s="39">
        <v>3</v>
      </c>
      <c r="E546" s="20" t="s">
        <v>311</v>
      </c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4.25" customHeight="1" x14ac:dyDescent="0.45">
      <c r="A547" s="69" t="s">
        <v>434</v>
      </c>
      <c r="B547" s="37" t="s">
        <v>195</v>
      </c>
      <c r="C547" s="68" t="s">
        <v>18</v>
      </c>
      <c r="D547" s="39">
        <v>4</v>
      </c>
      <c r="E547" s="20" t="s">
        <v>312</v>
      </c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4.25" customHeight="1" x14ac:dyDescent="0.45">
      <c r="A548" s="69" t="s">
        <v>434</v>
      </c>
      <c r="B548" s="37" t="s">
        <v>195</v>
      </c>
      <c r="C548" s="68" t="s">
        <v>18</v>
      </c>
      <c r="D548" s="39">
        <v>5</v>
      </c>
      <c r="E548" s="20" t="s">
        <v>313</v>
      </c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4.25" customHeight="1" x14ac:dyDescent="0.45">
      <c r="A549" s="69" t="s">
        <v>434</v>
      </c>
      <c r="B549" s="37" t="s">
        <v>195</v>
      </c>
      <c r="C549" s="68" t="s">
        <v>18</v>
      </c>
      <c r="D549" s="39">
        <v>6</v>
      </c>
      <c r="E549" s="20" t="s">
        <v>314</v>
      </c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4.25" customHeight="1" x14ac:dyDescent="0.45">
      <c r="A550" s="27" t="s">
        <v>434</v>
      </c>
      <c r="B550" s="33" t="s">
        <v>195</v>
      </c>
      <c r="C550" s="43" t="s">
        <v>22</v>
      </c>
      <c r="D550" s="29"/>
      <c r="E550" s="73" t="s">
        <v>315</v>
      </c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4.25" customHeight="1" x14ac:dyDescent="0.45">
      <c r="A551" s="69" t="s">
        <v>434</v>
      </c>
      <c r="B551" s="37" t="s">
        <v>195</v>
      </c>
      <c r="C551" s="68" t="s">
        <v>22</v>
      </c>
      <c r="D551" s="39">
        <v>1</v>
      </c>
      <c r="E551" s="20" t="s">
        <v>316</v>
      </c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4.25" customHeight="1" x14ac:dyDescent="0.45">
      <c r="A552" s="69" t="s">
        <v>434</v>
      </c>
      <c r="B552" s="37" t="s">
        <v>195</v>
      </c>
      <c r="C552" s="68" t="s">
        <v>22</v>
      </c>
      <c r="D552" s="39">
        <v>2</v>
      </c>
      <c r="E552" s="20" t="s">
        <v>317</v>
      </c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4.25" customHeight="1" x14ac:dyDescent="0.45">
      <c r="A553" s="69" t="s">
        <v>434</v>
      </c>
      <c r="B553" s="37" t="s">
        <v>195</v>
      </c>
      <c r="C553" s="68" t="s">
        <v>22</v>
      </c>
      <c r="D553" s="39">
        <v>3</v>
      </c>
      <c r="E553" s="20" t="s">
        <v>318</v>
      </c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4.25" customHeight="1" x14ac:dyDescent="0.45">
      <c r="A554" s="69" t="s">
        <v>434</v>
      </c>
      <c r="B554" s="37" t="s">
        <v>195</v>
      </c>
      <c r="C554" s="68" t="s">
        <v>22</v>
      </c>
      <c r="D554" s="39">
        <v>4</v>
      </c>
      <c r="E554" s="20" t="s">
        <v>319</v>
      </c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4.25" customHeight="1" x14ac:dyDescent="0.45">
      <c r="A555" s="69" t="s">
        <v>434</v>
      </c>
      <c r="B555" s="37" t="s">
        <v>195</v>
      </c>
      <c r="C555" s="68" t="s">
        <v>22</v>
      </c>
      <c r="D555" s="39">
        <v>5</v>
      </c>
      <c r="E555" s="20" t="s">
        <v>320</v>
      </c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4.25" customHeight="1" x14ac:dyDescent="0.45">
      <c r="A556" s="27" t="s">
        <v>434</v>
      </c>
      <c r="B556" s="33" t="s">
        <v>195</v>
      </c>
      <c r="C556" s="43" t="s">
        <v>26</v>
      </c>
      <c r="D556" s="29"/>
      <c r="E556" s="73" t="s">
        <v>321</v>
      </c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4.25" customHeight="1" x14ac:dyDescent="0.45">
      <c r="A557" s="69" t="s">
        <v>434</v>
      </c>
      <c r="B557" s="37" t="s">
        <v>195</v>
      </c>
      <c r="C557" s="68" t="s">
        <v>26</v>
      </c>
      <c r="D557" s="39">
        <v>1</v>
      </c>
      <c r="E557" s="40" t="s">
        <v>436</v>
      </c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4.25" customHeight="1" x14ac:dyDescent="0.45">
      <c r="A558" s="69" t="s">
        <v>434</v>
      </c>
      <c r="B558" s="37" t="s">
        <v>195</v>
      </c>
      <c r="C558" s="68" t="s">
        <v>26</v>
      </c>
      <c r="D558" s="39">
        <v>2</v>
      </c>
      <c r="E558" s="40" t="s">
        <v>437</v>
      </c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4.25" customHeight="1" x14ac:dyDescent="0.45">
      <c r="A559" s="69" t="s">
        <v>434</v>
      </c>
      <c r="B559" s="37" t="s">
        <v>195</v>
      </c>
      <c r="C559" s="68" t="s">
        <v>26</v>
      </c>
      <c r="D559" s="39">
        <v>3</v>
      </c>
      <c r="E559" s="40" t="s">
        <v>438</v>
      </c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4.25" customHeight="1" x14ac:dyDescent="0.45">
      <c r="A560" s="69" t="s">
        <v>434</v>
      </c>
      <c r="B560" s="37" t="s">
        <v>195</v>
      </c>
      <c r="C560" s="68" t="s">
        <v>26</v>
      </c>
      <c r="D560" s="39">
        <v>4</v>
      </c>
      <c r="E560" s="40" t="s">
        <v>439</v>
      </c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4.25" customHeight="1" x14ac:dyDescent="0.45">
      <c r="A561" s="69" t="s">
        <v>434</v>
      </c>
      <c r="B561" s="37" t="s">
        <v>195</v>
      </c>
      <c r="C561" s="68" t="s">
        <v>26</v>
      </c>
      <c r="D561" s="39">
        <v>5</v>
      </c>
      <c r="E561" s="40" t="s">
        <v>440</v>
      </c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4.25" customHeight="1" x14ac:dyDescent="0.45">
      <c r="A562" s="69" t="s">
        <v>434</v>
      </c>
      <c r="B562" s="37" t="s">
        <v>195</v>
      </c>
      <c r="C562" s="68" t="s">
        <v>26</v>
      </c>
      <c r="D562" s="39">
        <v>6</v>
      </c>
      <c r="E562" s="40" t="s">
        <v>441</v>
      </c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4.25" customHeight="1" x14ac:dyDescent="0.45">
      <c r="A563" s="69" t="s">
        <v>434</v>
      </c>
      <c r="B563" s="37" t="s">
        <v>195</v>
      </c>
      <c r="C563" s="68" t="s">
        <v>26</v>
      </c>
      <c r="D563" s="39">
        <v>7</v>
      </c>
      <c r="E563" s="40" t="s">
        <v>442</v>
      </c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4.25" customHeight="1" x14ac:dyDescent="0.45">
      <c r="A564" s="69" t="s">
        <v>434</v>
      </c>
      <c r="B564" s="37" t="s">
        <v>195</v>
      </c>
      <c r="C564" s="68" t="s">
        <v>26</v>
      </c>
      <c r="D564" s="39">
        <v>8</v>
      </c>
      <c r="E564" s="40" t="s">
        <v>443</v>
      </c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4.25" customHeight="1" x14ac:dyDescent="0.45">
      <c r="A565" s="69" t="s">
        <v>434</v>
      </c>
      <c r="B565" s="37" t="s">
        <v>195</v>
      </c>
      <c r="C565" s="68" t="s">
        <v>26</v>
      </c>
      <c r="D565" s="39">
        <v>9</v>
      </c>
      <c r="E565" s="40" t="s">
        <v>444</v>
      </c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4.25" customHeight="1" x14ac:dyDescent="0.45">
      <c r="A566" s="69" t="s">
        <v>434</v>
      </c>
      <c r="B566" s="37" t="s">
        <v>195</v>
      </c>
      <c r="C566" s="68" t="s">
        <v>26</v>
      </c>
      <c r="D566" s="39">
        <v>10</v>
      </c>
      <c r="E566" s="40" t="s">
        <v>445</v>
      </c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4.25" customHeight="1" x14ac:dyDescent="0.45">
      <c r="A567" s="69" t="s">
        <v>434</v>
      </c>
      <c r="B567" s="37" t="s">
        <v>195</v>
      </c>
      <c r="C567" s="68" t="s">
        <v>26</v>
      </c>
      <c r="D567" s="39">
        <v>11</v>
      </c>
      <c r="E567" s="40" t="s">
        <v>446</v>
      </c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4.25" customHeight="1" x14ac:dyDescent="0.45">
      <c r="A568" s="69" t="s">
        <v>434</v>
      </c>
      <c r="B568" s="37" t="s">
        <v>195</v>
      </c>
      <c r="C568" s="68" t="s">
        <v>26</v>
      </c>
      <c r="D568" s="39">
        <v>12</v>
      </c>
      <c r="E568" s="40" t="s">
        <v>447</v>
      </c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4.25" customHeight="1" x14ac:dyDescent="0.45">
      <c r="A569" s="69" t="s">
        <v>434</v>
      </c>
      <c r="B569" s="37" t="s">
        <v>195</v>
      </c>
      <c r="C569" s="68" t="s">
        <v>26</v>
      </c>
      <c r="D569" s="39">
        <v>13</v>
      </c>
      <c r="E569" s="40" t="s">
        <v>448</v>
      </c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4.25" customHeight="1" x14ac:dyDescent="0.45">
      <c r="A570" s="69" t="s">
        <v>434</v>
      </c>
      <c r="B570" s="37" t="s">
        <v>195</v>
      </c>
      <c r="C570" s="68" t="s">
        <v>26</v>
      </c>
      <c r="D570" s="39">
        <v>14</v>
      </c>
      <c r="E570" s="40" t="s">
        <v>449</v>
      </c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4.25" customHeight="1" x14ac:dyDescent="0.45">
      <c r="A571" s="27" t="s">
        <v>434</v>
      </c>
      <c r="B571" s="33" t="s">
        <v>195</v>
      </c>
      <c r="C571" s="43" t="s">
        <v>30</v>
      </c>
      <c r="D571" s="29"/>
      <c r="E571" s="73" t="s">
        <v>324</v>
      </c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4.25" customHeight="1" x14ac:dyDescent="0.45">
      <c r="A572" s="69" t="s">
        <v>434</v>
      </c>
      <c r="B572" s="37" t="s">
        <v>195</v>
      </c>
      <c r="C572" s="68" t="s">
        <v>30</v>
      </c>
      <c r="D572" s="39">
        <v>1</v>
      </c>
      <c r="E572" s="20" t="s">
        <v>325</v>
      </c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4.25" customHeight="1" x14ac:dyDescent="0.45">
      <c r="A573" s="69" t="s">
        <v>434</v>
      </c>
      <c r="B573" s="37" t="s">
        <v>195</v>
      </c>
      <c r="C573" s="68" t="s">
        <v>30</v>
      </c>
      <c r="D573" s="39">
        <v>2</v>
      </c>
      <c r="E573" s="20" t="s">
        <v>326</v>
      </c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4.25" customHeight="1" x14ac:dyDescent="0.45">
      <c r="A574" s="27" t="s">
        <v>434</v>
      </c>
      <c r="B574" s="33" t="s">
        <v>195</v>
      </c>
      <c r="C574" s="43" t="s">
        <v>33</v>
      </c>
      <c r="D574" s="29"/>
      <c r="E574" s="73" t="s">
        <v>327</v>
      </c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4.25" customHeight="1" x14ac:dyDescent="0.45">
      <c r="A575" s="69" t="s">
        <v>434</v>
      </c>
      <c r="B575" s="37" t="s">
        <v>195</v>
      </c>
      <c r="C575" s="68" t="s">
        <v>33</v>
      </c>
      <c r="D575" s="39">
        <v>1</v>
      </c>
      <c r="E575" s="20" t="s">
        <v>328</v>
      </c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4.25" customHeight="1" x14ac:dyDescent="0.45">
      <c r="A576" s="69" t="s">
        <v>434</v>
      </c>
      <c r="B576" s="37" t="s">
        <v>195</v>
      </c>
      <c r="C576" s="68" t="s">
        <v>33</v>
      </c>
      <c r="D576" s="39">
        <v>2</v>
      </c>
      <c r="E576" s="20" t="s">
        <v>329</v>
      </c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4.25" customHeight="1" x14ac:dyDescent="0.45">
      <c r="A577" s="69" t="s">
        <v>434</v>
      </c>
      <c r="B577" s="37" t="s">
        <v>195</v>
      </c>
      <c r="C577" s="68" t="s">
        <v>33</v>
      </c>
      <c r="D577" s="39">
        <v>3</v>
      </c>
      <c r="E577" s="20" t="s">
        <v>330</v>
      </c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4.25" customHeight="1" x14ac:dyDescent="0.45">
      <c r="A578" s="69" t="s">
        <v>434</v>
      </c>
      <c r="B578" s="37" t="s">
        <v>195</v>
      </c>
      <c r="C578" s="68" t="s">
        <v>33</v>
      </c>
      <c r="D578" s="39">
        <v>4</v>
      </c>
      <c r="E578" s="20" t="s">
        <v>331</v>
      </c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4.25" customHeight="1" x14ac:dyDescent="0.45">
      <c r="A579" s="69" t="s">
        <v>434</v>
      </c>
      <c r="B579" s="37" t="s">
        <v>195</v>
      </c>
      <c r="C579" s="68" t="s">
        <v>33</v>
      </c>
      <c r="D579" s="39">
        <v>5</v>
      </c>
      <c r="E579" s="20" t="s">
        <v>332</v>
      </c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4.25" customHeight="1" x14ac:dyDescent="0.45">
      <c r="A580" s="69" t="s">
        <v>434</v>
      </c>
      <c r="B580" s="37" t="s">
        <v>195</v>
      </c>
      <c r="C580" s="68" t="s">
        <v>33</v>
      </c>
      <c r="D580" s="39">
        <v>6</v>
      </c>
      <c r="E580" s="20" t="s">
        <v>333</v>
      </c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4.25" customHeight="1" x14ac:dyDescent="0.45">
      <c r="A581" s="69" t="s">
        <v>434</v>
      </c>
      <c r="B581" s="37" t="s">
        <v>195</v>
      </c>
      <c r="C581" s="68" t="s">
        <v>33</v>
      </c>
      <c r="D581" s="39">
        <v>7</v>
      </c>
      <c r="E581" s="20" t="s">
        <v>334</v>
      </c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4.25" customHeight="1" x14ac:dyDescent="0.45">
      <c r="A582" s="69" t="s">
        <v>434</v>
      </c>
      <c r="B582" s="37" t="s">
        <v>195</v>
      </c>
      <c r="C582" s="68" t="s">
        <v>33</v>
      </c>
      <c r="D582" s="39">
        <v>8</v>
      </c>
      <c r="E582" s="20" t="s">
        <v>335</v>
      </c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4.25" customHeight="1" x14ac:dyDescent="0.45">
      <c r="A583" s="69" t="s">
        <v>434</v>
      </c>
      <c r="B583" s="37" t="s">
        <v>195</v>
      </c>
      <c r="C583" s="68" t="s">
        <v>33</v>
      </c>
      <c r="D583" s="39">
        <v>9</v>
      </c>
      <c r="E583" s="20" t="s">
        <v>336</v>
      </c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4.25" customHeight="1" x14ac:dyDescent="0.45">
      <c r="A584" s="69" t="s">
        <v>434</v>
      </c>
      <c r="B584" s="37" t="s">
        <v>195</v>
      </c>
      <c r="C584" s="68" t="s">
        <v>33</v>
      </c>
      <c r="D584" s="39">
        <v>10</v>
      </c>
      <c r="E584" s="20" t="s">
        <v>337</v>
      </c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4.25" customHeight="1" x14ac:dyDescent="0.45">
      <c r="A585" s="69" t="s">
        <v>434</v>
      </c>
      <c r="B585" s="37" t="s">
        <v>195</v>
      </c>
      <c r="C585" s="68" t="s">
        <v>33</v>
      </c>
      <c r="D585" s="39">
        <v>11</v>
      </c>
      <c r="E585" s="20" t="s">
        <v>338</v>
      </c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4.25" customHeight="1" x14ac:dyDescent="0.45">
      <c r="A586" s="69" t="s">
        <v>434</v>
      </c>
      <c r="B586" s="37" t="s">
        <v>195</v>
      </c>
      <c r="C586" s="68" t="s">
        <v>33</v>
      </c>
      <c r="D586" s="39">
        <v>12</v>
      </c>
      <c r="E586" s="20" t="s">
        <v>339</v>
      </c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4.25" customHeight="1" x14ac:dyDescent="0.45">
      <c r="A587" s="69" t="s">
        <v>434</v>
      </c>
      <c r="B587" s="37" t="s">
        <v>195</v>
      </c>
      <c r="C587" s="68" t="s">
        <v>33</v>
      </c>
      <c r="D587" s="39">
        <v>13</v>
      </c>
      <c r="E587" s="20" t="s">
        <v>340</v>
      </c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4.25" customHeight="1" x14ac:dyDescent="0.45">
      <c r="A588" s="69" t="s">
        <v>434</v>
      </c>
      <c r="B588" s="37" t="s">
        <v>195</v>
      </c>
      <c r="C588" s="68" t="s">
        <v>33</v>
      </c>
      <c r="D588" s="39">
        <v>14</v>
      </c>
      <c r="E588" s="20" t="s">
        <v>341</v>
      </c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4.25" customHeight="1" x14ac:dyDescent="0.45">
      <c r="A589" s="69" t="s">
        <v>434</v>
      </c>
      <c r="B589" s="37" t="s">
        <v>195</v>
      </c>
      <c r="C589" s="68" t="s">
        <v>33</v>
      </c>
      <c r="D589" s="39">
        <v>15</v>
      </c>
      <c r="E589" s="20" t="s">
        <v>342</v>
      </c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4.25" customHeight="1" x14ac:dyDescent="0.45">
      <c r="A590" s="69" t="s">
        <v>434</v>
      </c>
      <c r="B590" s="37" t="s">
        <v>195</v>
      </c>
      <c r="C590" s="68" t="s">
        <v>33</v>
      </c>
      <c r="D590" s="39">
        <v>16</v>
      </c>
      <c r="E590" s="20" t="s">
        <v>343</v>
      </c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4.25" customHeight="1" x14ac:dyDescent="0.45">
      <c r="A591" s="69" t="s">
        <v>434</v>
      </c>
      <c r="B591" s="37" t="s">
        <v>195</v>
      </c>
      <c r="C591" s="68" t="s">
        <v>33</v>
      </c>
      <c r="D591" s="39">
        <v>17</v>
      </c>
      <c r="E591" s="20" t="s">
        <v>344</v>
      </c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4.25" customHeight="1" x14ac:dyDescent="0.45">
      <c r="A592" s="69" t="s">
        <v>434</v>
      </c>
      <c r="B592" s="37" t="s">
        <v>195</v>
      </c>
      <c r="C592" s="68" t="s">
        <v>33</v>
      </c>
      <c r="D592" s="39">
        <v>18</v>
      </c>
      <c r="E592" s="20" t="s">
        <v>345</v>
      </c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4.25" customHeight="1" x14ac:dyDescent="0.45">
      <c r="A593" s="69" t="s">
        <v>434</v>
      </c>
      <c r="B593" s="37" t="s">
        <v>195</v>
      </c>
      <c r="C593" s="68" t="s">
        <v>33</v>
      </c>
      <c r="D593" s="39">
        <v>19</v>
      </c>
      <c r="E593" s="20" t="s">
        <v>346</v>
      </c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4.25" customHeight="1" x14ac:dyDescent="0.45">
      <c r="A594" s="69" t="s">
        <v>434</v>
      </c>
      <c r="B594" s="37" t="s">
        <v>195</v>
      </c>
      <c r="C594" s="68" t="s">
        <v>33</v>
      </c>
      <c r="D594" s="39">
        <v>20</v>
      </c>
      <c r="E594" s="20" t="s">
        <v>347</v>
      </c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4.25" customHeight="1" x14ac:dyDescent="0.45">
      <c r="A595" s="69" t="s">
        <v>434</v>
      </c>
      <c r="B595" s="37" t="s">
        <v>195</v>
      </c>
      <c r="C595" s="68" t="s">
        <v>33</v>
      </c>
      <c r="D595" s="39">
        <v>21</v>
      </c>
      <c r="E595" s="20" t="s">
        <v>348</v>
      </c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4.25" customHeight="1" x14ac:dyDescent="0.45">
      <c r="A596" s="69" t="s">
        <v>434</v>
      </c>
      <c r="B596" s="37" t="s">
        <v>195</v>
      </c>
      <c r="C596" s="68" t="s">
        <v>33</v>
      </c>
      <c r="D596" s="39">
        <v>22</v>
      </c>
      <c r="E596" s="20" t="s">
        <v>349</v>
      </c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4.25" customHeight="1" x14ac:dyDescent="0.35">
      <c r="A597" s="4"/>
      <c r="B597" s="37"/>
      <c r="C597" s="38"/>
      <c r="D597" s="39"/>
      <c r="E597" s="18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4.25" customHeight="1" x14ac:dyDescent="0.35">
      <c r="A598" s="4"/>
      <c r="B598" s="37"/>
      <c r="C598" s="38"/>
      <c r="D598" s="39"/>
      <c r="E598" s="18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4.25" customHeight="1" x14ac:dyDescent="0.35">
      <c r="A599" s="4"/>
      <c r="B599" s="37"/>
      <c r="C599" s="38"/>
      <c r="D599" s="39"/>
      <c r="E599" s="18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4.25" customHeight="1" x14ac:dyDescent="0.35">
      <c r="A600" s="4"/>
      <c r="B600" s="37"/>
      <c r="C600" s="38"/>
      <c r="D600" s="39"/>
      <c r="E600" s="18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4.25" customHeight="1" x14ac:dyDescent="0.35">
      <c r="A601" s="4"/>
      <c r="B601" s="37"/>
      <c r="C601" s="38"/>
      <c r="D601" s="39"/>
      <c r="E601" s="18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4.25" customHeight="1" x14ac:dyDescent="0.35">
      <c r="A602" s="4"/>
      <c r="B602" s="37"/>
      <c r="C602" s="38"/>
      <c r="D602" s="39"/>
      <c r="E602" s="18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4.25" customHeight="1" x14ac:dyDescent="0.35">
      <c r="A603" s="4"/>
      <c r="B603" s="37"/>
      <c r="C603" s="38"/>
      <c r="D603" s="39"/>
      <c r="E603" s="18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4.25" customHeight="1" x14ac:dyDescent="0.35">
      <c r="A604" s="4"/>
      <c r="B604" s="37"/>
      <c r="C604" s="38"/>
      <c r="D604" s="39"/>
      <c r="E604" s="18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4.25" customHeight="1" x14ac:dyDescent="0.35">
      <c r="A605" s="4"/>
      <c r="B605" s="37"/>
      <c r="C605" s="38"/>
      <c r="D605" s="39"/>
      <c r="E605" s="18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4.25" customHeight="1" x14ac:dyDescent="0.35">
      <c r="A606" s="4"/>
      <c r="B606" s="37"/>
      <c r="C606" s="38"/>
      <c r="D606" s="39"/>
      <c r="E606" s="18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4.25" customHeight="1" x14ac:dyDescent="0.35">
      <c r="A607" s="4"/>
      <c r="B607" s="37"/>
      <c r="C607" s="38"/>
      <c r="D607" s="39"/>
      <c r="E607" s="18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4.25" customHeight="1" x14ac:dyDescent="0.35">
      <c r="A608" s="4"/>
      <c r="B608" s="37"/>
      <c r="C608" s="38"/>
      <c r="D608" s="39"/>
      <c r="E608" s="18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4.25" customHeight="1" x14ac:dyDescent="0.35">
      <c r="A609" s="4"/>
      <c r="B609" s="37"/>
      <c r="C609" s="38"/>
      <c r="D609" s="39"/>
      <c r="E609" s="18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4.25" customHeight="1" x14ac:dyDescent="0.35">
      <c r="A610" s="4"/>
      <c r="B610" s="37"/>
      <c r="C610" s="38"/>
      <c r="D610" s="39"/>
      <c r="E610" s="18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4.25" customHeight="1" x14ac:dyDescent="0.35">
      <c r="A611" s="4"/>
      <c r="B611" s="37"/>
      <c r="C611" s="38"/>
      <c r="D611" s="39"/>
      <c r="E611" s="18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4.25" customHeight="1" x14ac:dyDescent="0.35">
      <c r="A612" s="4"/>
      <c r="B612" s="37"/>
      <c r="C612" s="38"/>
      <c r="D612" s="39"/>
      <c r="E612" s="18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4.25" customHeight="1" x14ac:dyDescent="0.35">
      <c r="A613" s="4"/>
      <c r="B613" s="37"/>
      <c r="C613" s="38"/>
      <c r="D613" s="39"/>
      <c r="E613" s="18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4.25" customHeight="1" x14ac:dyDescent="0.35">
      <c r="A614" s="4"/>
      <c r="B614" s="37"/>
      <c r="C614" s="38"/>
      <c r="D614" s="39"/>
      <c r="E614" s="18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4.25" customHeight="1" x14ac:dyDescent="0.35">
      <c r="A615" s="4"/>
      <c r="B615" s="37"/>
      <c r="C615" s="38"/>
      <c r="D615" s="39"/>
      <c r="E615" s="18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4.25" customHeight="1" x14ac:dyDescent="0.35">
      <c r="A616" s="4"/>
      <c r="B616" s="37"/>
      <c r="C616" s="38"/>
      <c r="D616" s="39"/>
      <c r="E616" s="18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4.25" customHeight="1" x14ac:dyDescent="0.35">
      <c r="A617" s="4"/>
      <c r="B617" s="37"/>
      <c r="C617" s="38"/>
      <c r="D617" s="39"/>
      <c r="E617" s="18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4.25" customHeight="1" x14ac:dyDescent="0.35">
      <c r="A618" s="4"/>
      <c r="B618" s="37"/>
      <c r="C618" s="38"/>
      <c r="D618" s="39"/>
      <c r="E618" s="18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4.25" customHeight="1" x14ac:dyDescent="0.35">
      <c r="A619" s="4"/>
      <c r="B619" s="37"/>
      <c r="C619" s="38"/>
      <c r="D619" s="39"/>
      <c r="E619" s="18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4.25" customHeight="1" x14ac:dyDescent="0.35">
      <c r="A620" s="4"/>
      <c r="B620" s="37"/>
      <c r="C620" s="38"/>
      <c r="D620" s="39"/>
      <c r="E620" s="18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4.25" customHeight="1" x14ac:dyDescent="0.35">
      <c r="A621" s="4"/>
      <c r="B621" s="37"/>
      <c r="C621" s="38"/>
      <c r="D621" s="39"/>
      <c r="E621" s="18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4.25" customHeight="1" x14ac:dyDescent="0.35">
      <c r="A622" s="4"/>
      <c r="B622" s="37"/>
      <c r="C622" s="38"/>
      <c r="D622" s="39"/>
      <c r="E622" s="18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4.25" customHeight="1" x14ac:dyDescent="0.35">
      <c r="A623" s="4"/>
      <c r="B623" s="37"/>
      <c r="C623" s="38"/>
      <c r="D623" s="39"/>
      <c r="E623" s="18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4.25" customHeight="1" x14ac:dyDescent="0.35">
      <c r="A624" s="4"/>
      <c r="B624" s="37"/>
      <c r="C624" s="38"/>
      <c r="D624" s="39"/>
      <c r="E624" s="18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4.25" customHeight="1" x14ac:dyDescent="0.35">
      <c r="A625" s="4"/>
      <c r="B625" s="37"/>
      <c r="C625" s="38"/>
      <c r="D625" s="39"/>
      <c r="E625" s="18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4.25" customHeight="1" x14ac:dyDescent="0.35">
      <c r="A626" s="4"/>
      <c r="B626" s="37"/>
      <c r="C626" s="38"/>
      <c r="D626" s="39"/>
      <c r="E626" s="18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4.25" customHeight="1" x14ac:dyDescent="0.35">
      <c r="A627" s="4"/>
      <c r="B627" s="37"/>
      <c r="C627" s="38"/>
      <c r="D627" s="39"/>
      <c r="E627" s="18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4.25" customHeight="1" x14ac:dyDescent="0.35">
      <c r="A628" s="4"/>
      <c r="B628" s="37"/>
      <c r="C628" s="38"/>
      <c r="D628" s="39"/>
      <c r="E628" s="18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4.25" customHeight="1" x14ac:dyDescent="0.35">
      <c r="A629" s="4"/>
      <c r="B629" s="37"/>
      <c r="C629" s="38"/>
      <c r="D629" s="39"/>
      <c r="E629" s="18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4.25" customHeight="1" x14ac:dyDescent="0.35">
      <c r="A630" s="4"/>
      <c r="B630" s="37"/>
      <c r="C630" s="38"/>
      <c r="D630" s="39"/>
      <c r="E630" s="18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4.25" customHeight="1" x14ac:dyDescent="0.35">
      <c r="A631" s="4"/>
      <c r="B631" s="37"/>
      <c r="C631" s="38"/>
      <c r="D631" s="39"/>
      <c r="E631" s="18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4.25" customHeight="1" x14ac:dyDescent="0.35">
      <c r="A632" s="4"/>
      <c r="B632" s="37"/>
      <c r="C632" s="38"/>
      <c r="D632" s="39"/>
      <c r="E632" s="18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4.25" customHeight="1" x14ac:dyDescent="0.35">
      <c r="A633" s="4"/>
      <c r="B633" s="37"/>
      <c r="C633" s="38"/>
      <c r="D633" s="39"/>
      <c r="E633" s="18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4.25" customHeight="1" x14ac:dyDescent="0.35">
      <c r="A634" s="4"/>
      <c r="B634" s="37"/>
      <c r="C634" s="38"/>
      <c r="D634" s="39"/>
      <c r="E634" s="18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4.25" customHeight="1" x14ac:dyDescent="0.35">
      <c r="A635" s="4"/>
      <c r="B635" s="37"/>
      <c r="C635" s="38"/>
      <c r="D635" s="39"/>
      <c r="E635" s="18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4.25" customHeight="1" x14ac:dyDescent="0.35">
      <c r="A636" s="4"/>
      <c r="B636" s="4"/>
      <c r="C636" s="38"/>
      <c r="D636" s="39"/>
      <c r="E636" s="18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4.25" customHeight="1" x14ac:dyDescent="0.35">
      <c r="A637" s="4"/>
      <c r="B637" s="4"/>
      <c r="C637" s="38"/>
      <c r="D637" s="39"/>
      <c r="E637" s="18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4.25" customHeight="1" x14ac:dyDescent="0.35">
      <c r="A638" s="4"/>
      <c r="B638" s="4"/>
      <c r="C638" s="38"/>
      <c r="D638" s="39"/>
      <c r="E638" s="18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4.25" customHeight="1" x14ac:dyDescent="0.35">
      <c r="A639" s="4"/>
      <c r="B639" s="4"/>
      <c r="C639" s="38"/>
      <c r="D639" s="39"/>
      <c r="E639" s="18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4.25" customHeight="1" x14ac:dyDescent="0.35">
      <c r="A640" s="4"/>
      <c r="B640" s="4"/>
      <c r="C640" s="38"/>
      <c r="D640" s="39"/>
      <c r="E640" s="18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4.25" customHeight="1" x14ac:dyDescent="0.35">
      <c r="A641" s="4"/>
      <c r="B641" s="4"/>
      <c r="C641" s="38"/>
      <c r="D641" s="39"/>
      <c r="E641" s="18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4.25" customHeight="1" x14ac:dyDescent="0.35">
      <c r="A642" s="4"/>
      <c r="B642" s="4"/>
      <c r="C642" s="38"/>
      <c r="D642" s="39"/>
      <c r="E642" s="18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4.25" customHeight="1" x14ac:dyDescent="0.35">
      <c r="A643" s="4"/>
      <c r="B643" s="4"/>
      <c r="C643" s="38"/>
      <c r="D643" s="39"/>
      <c r="E643" s="18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4.25" customHeight="1" x14ac:dyDescent="0.35">
      <c r="A644" s="4"/>
      <c r="B644" s="4"/>
      <c r="C644" s="38"/>
      <c r="D644" s="39"/>
      <c r="E644" s="18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4.25" customHeight="1" x14ac:dyDescent="0.35">
      <c r="A645" s="4"/>
      <c r="B645" s="4"/>
      <c r="C645" s="38"/>
      <c r="D645" s="39"/>
      <c r="E645" s="18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4.25" customHeight="1" x14ac:dyDescent="0.35">
      <c r="A646" s="4"/>
      <c r="B646" s="4"/>
      <c r="C646" s="38"/>
      <c r="D646" s="39"/>
      <c r="E646" s="18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4.25" customHeight="1" x14ac:dyDescent="0.35">
      <c r="A647" s="4"/>
      <c r="B647" s="4"/>
      <c r="C647" s="38"/>
      <c r="D647" s="39"/>
      <c r="E647" s="18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4.25" customHeight="1" x14ac:dyDescent="0.35">
      <c r="A648" s="4"/>
      <c r="B648" s="4"/>
      <c r="C648" s="38"/>
      <c r="D648" s="39"/>
      <c r="E648" s="18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4.25" customHeight="1" x14ac:dyDescent="0.35">
      <c r="A649" s="4"/>
      <c r="B649" s="4"/>
      <c r="C649" s="38"/>
      <c r="D649" s="39"/>
      <c r="E649" s="18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4.25" customHeight="1" x14ac:dyDescent="0.35">
      <c r="A650" s="4"/>
      <c r="B650" s="4"/>
      <c r="C650" s="38"/>
      <c r="D650" s="39"/>
      <c r="E650" s="18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4.25" customHeight="1" x14ac:dyDescent="0.35">
      <c r="A651" s="4"/>
      <c r="B651" s="4"/>
      <c r="C651" s="38"/>
      <c r="D651" s="39"/>
      <c r="E651" s="18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4.25" customHeight="1" x14ac:dyDescent="0.35">
      <c r="A652" s="4"/>
      <c r="B652" s="4"/>
      <c r="C652" s="38"/>
      <c r="D652" s="39"/>
      <c r="E652" s="18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4.25" customHeight="1" x14ac:dyDescent="0.35">
      <c r="A653" s="4"/>
      <c r="B653" s="4"/>
      <c r="C653" s="38"/>
      <c r="D653" s="39"/>
      <c r="E653" s="18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4.25" customHeight="1" x14ac:dyDescent="0.35">
      <c r="A654" s="4"/>
      <c r="B654" s="4"/>
      <c r="C654" s="38"/>
      <c r="D654" s="39"/>
      <c r="E654" s="18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4.25" customHeight="1" x14ac:dyDescent="0.35">
      <c r="A655" s="4"/>
      <c r="B655" s="4"/>
      <c r="C655" s="38"/>
      <c r="D655" s="39"/>
      <c r="E655" s="18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4.25" customHeight="1" x14ac:dyDescent="0.35">
      <c r="A656" s="4"/>
      <c r="B656" s="4"/>
      <c r="C656" s="38"/>
      <c r="D656" s="39"/>
      <c r="E656" s="18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4.25" customHeight="1" x14ac:dyDescent="0.35">
      <c r="A657" s="4"/>
      <c r="B657" s="4"/>
      <c r="C657" s="38"/>
      <c r="D657" s="39"/>
      <c r="E657" s="18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4.25" customHeight="1" x14ac:dyDescent="0.35">
      <c r="A658" s="4"/>
      <c r="B658" s="4"/>
      <c r="C658" s="38"/>
      <c r="D658" s="39"/>
      <c r="E658" s="18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4.25" customHeight="1" x14ac:dyDescent="0.35">
      <c r="A659" s="4"/>
      <c r="B659" s="4"/>
      <c r="C659" s="38"/>
      <c r="D659" s="39"/>
      <c r="E659" s="18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4.25" customHeight="1" x14ac:dyDescent="0.35">
      <c r="A660" s="4"/>
      <c r="B660" s="4"/>
      <c r="C660" s="38"/>
      <c r="D660" s="39"/>
      <c r="E660" s="18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4.25" customHeight="1" x14ac:dyDescent="0.35">
      <c r="A661" s="4"/>
      <c r="B661" s="4"/>
      <c r="C661" s="38"/>
      <c r="D661" s="39"/>
      <c r="E661" s="18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4.25" customHeight="1" x14ac:dyDescent="0.35">
      <c r="A662" s="4"/>
      <c r="B662" s="4"/>
      <c r="C662" s="38"/>
      <c r="D662" s="39"/>
      <c r="E662" s="18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4.25" customHeight="1" x14ac:dyDescent="0.35">
      <c r="A663" s="4"/>
      <c r="B663" s="4"/>
      <c r="C663" s="38"/>
      <c r="D663" s="39"/>
      <c r="E663" s="18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4.25" customHeight="1" x14ac:dyDescent="0.35">
      <c r="A664" s="4"/>
      <c r="B664" s="4"/>
      <c r="C664" s="38"/>
      <c r="D664" s="39"/>
      <c r="E664" s="18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4.25" customHeight="1" x14ac:dyDescent="0.35">
      <c r="A665" s="4"/>
      <c r="B665" s="4"/>
      <c r="C665" s="38"/>
      <c r="D665" s="39"/>
      <c r="E665" s="18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4.25" customHeight="1" x14ac:dyDescent="0.35">
      <c r="A666" s="4"/>
      <c r="B666" s="4"/>
      <c r="C666" s="38"/>
      <c r="D666" s="39"/>
      <c r="E666" s="18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4.25" customHeight="1" x14ac:dyDescent="0.35">
      <c r="A667" s="4"/>
      <c r="B667" s="4"/>
      <c r="C667" s="38"/>
      <c r="D667" s="39"/>
      <c r="E667" s="18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4.25" customHeight="1" x14ac:dyDescent="0.35">
      <c r="A668" s="4"/>
      <c r="B668" s="4"/>
      <c r="C668" s="38"/>
      <c r="D668" s="39"/>
      <c r="E668" s="18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4.25" customHeight="1" x14ac:dyDescent="0.35">
      <c r="A669" s="4"/>
      <c r="B669" s="4"/>
      <c r="C669" s="38"/>
      <c r="D669" s="39"/>
      <c r="E669" s="18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4.25" customHeight="1" x14ac:dyDescent="0.35">
      <c r="A670" s="4"/>
      <c r="B670" s="4"/>
      <c r="C670" s="38"/>
      <c r="D670" s="39"/>
      <c r="E670" s="18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4.25" customHeight="1" x14ac:dyDescent="0.35">
      <c r="A671" s="4"/>
      <c r="B671" s="4"/>
      <c r="C671" s="38"/>
      <c r="D671" s="39"/>
      <c r="E671" s="18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4.25" customHeight="1" x14ac:dyDescent="0.35">
      <c r="A672" s="4"/>
      <c r="B672" s="4"/>
      <c r="C672" s="38"/>
      <c r="D672" s="39"/>
      <c r="E672" s="18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4.25" customHeight="1" x14ac:dyDescent="0.35">
      <c r="A673" s="4"/>
      <c r="B673" s="4"/>
      <c r="C673" s="38"/>
      <c r="D673" s="39"/>
      <c r="E673" s="18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4.25" customHeight="1" x14ac:dyDescent="0.35">
      <c r="A674" s="4"/>
      <c r="B674" s="4"/>
      <c r="C674" s="38"/>
      <c r="D674" s="39"/>
      <c r="E674" s="18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4.25" customHeight="1" x14ac:dyDescent="0.35">
      <c r="A675" s="4"/>
      <c r="B675" s="4"/>
      <c r="C675" s="38"/>
      <c r="D675" s="39"/>
      <c r="E675" s="18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4.25" customHeight="1" x14ac:dyDescent="0.35">
      <c r="A676" s="4"/>
      <c r="B676" s="4"/>
      <c r="C676" s="38"/>
      <c r="D676" s="39"/>
      <c r="E676" s="18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4.25" customHeight="1" x14ac:dyDescent="0.35">
      <c r="A677" s="4"/>
      <c r="B677" s="4"/>
      <c r="C677" s="38"/>
      <c r="D677" s="39"/>
      <c r="E677" s="18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4.25" customHeight="1" x14ac:dyDescent="0.35">
      <c r="A678" s="4"/>
      <c r="B678" s="4"/>
      <c r="C678" s="38"/>
      <c r="D678" s="39"/>
      <c r="E678" s="18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4.25" customHeight="1" x14ac:dyDescent="0.35">
      <c r="A679" s="4"/>
      <c r="B679" s="4"/>
      <c r="C679" s="38"/>
      <c r="D679" s="39"/>
      <c r="E679" s="18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4.25" customHeight="1" x14ac:dyDescent="0.35">
      <c r="A680" s="4"/>
      <c r="B680" s="4"/>
      <c r="C680" s="38"/>
      <c r="D680" s="39"/>
      <c r="E680" s="18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4.25" customHeight="1" x14ac:dyDescent="0.35">
      <c r="A681" s="4"/>
      <c r="B681" s="4"/>
      <c r="C681" s="38"/>
      <c r="D681" s="39"/>
      <c r="E681" s="18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4.25" customHeight="1" x14ac:dyDescent="0.35">
      <c r="A682" s="4"/>
      <c r="B682" s="4"/>
      <c r="C682" s="38"/>
      <c r="D682" s="39"/>
      <c r="E682" s="18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4.25" customHeight="1" x14ac:dyDescent="0.35">
      <c r="A683" s="4"/>
      <c r="B683" s="4"/>
      <c r="C683" s="38"/>
      <c r="D683" s="39"/>
      <c r="E683" s="18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4.25" customHeight="1" x14ac:dyDescent="0.35">
      <c r="A684" s="4"/>
      <c r="B684" s="4"/>
      <c r="C684" s="38"/>
      <c r="D684" s="39"/>
      <c r="E684" s="18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4.25" customHeight="1" x14ac:dyDescent="0.35">
      <c r="A685" s="4"/>
      <c r="B685" s="4"/>
      <c r="C685" s="38"/>
      <c r="D685" s="39"/>
      <c r="E685" s="18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4.25" customHeight="1" x14ac:dyDescent="0.35">
      <c r="A686" s="4"/>
      <c r="B686" s="4"/>
      <c r="C686" s="38"/>
      <c r="D686" s="39"/>
      <c r="E686" s="18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4.25" customHeight="1" x14ac:dyDescent="0.35">
      <c r="A687" s="4"/>
      <c r="B687" s="4"/>
      <c r="C687" s="38"/>
      <c r="D687" s="39"/>
      <c r="E687" s="18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4.25" customHeight="1" x14ac:dyDescent="0.35">
      <c r="A688" s="4"/>
      <c r="B688" s="4"/>
      <c r="C688" s="38"/>
      <c r="D688" s="39"/>
      <c r="E688" s="18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4.25" customHeight="1" x14ac:dyDescent="0.35">
      <c r="A689" s="4"/>
      <c r="B689" s="4"/>
      <c r="C689" s="38"/>
      <c r="D689" s="39"/>
      <c r="E689" s="18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4.25" customHeight="1" x14ac:dyDescent="0.35">
      <c r="A690" s="4"/>
      <c r="B690" s="4"/>
      <c r="C690" s="38"/>
      <c r="D690" s="39"/>
      <c r="E690" s="18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4.25" customHeight="1" x14ac:dyDescent="0.35">
      <c r="A691" s="4"/>
      <c r="B691" s="4"/>
      <c r="C691" s="38"/>
      <c r="D691" s="39"/>
      <c r="E691" s="18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4.25" customHeight="1" x14ac:dyDescent="0.35">
      <c r="A692" s="4"/>
      <c r="B692" s="4"/>
      <c r="C692" s="38"/>
      <c r="D692" s="39"/>
      <c r="E692" s="18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4.25" customHeight="1" x14ac:dyDescent="0.35">
      <c r="A693" s="4"/>
      <c r="B693" s="4"/>
      <c r="C693" s="38"/>
      <c r="D693" s="39"/>
      <c r="E693" s="18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4.25" customHeight="1" x14ac:dyDescent="0.35">
      <c r="A694" s="4"/>
      <c r="B694" s="4"/>
      <c r="C694" s="38"/>
      <c r="D694" s="39"/>
      <c r="E694" s="18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4.25" customHeight="1" x14ac:dyDescent="0.35">
      <c r="A695" s="4"/>
      <c r="B695" s="4"/>
      <c r="C695" s="38"/>
      <c r="D695" s="39"/>
      <c r="E695" s="18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4.25" customHeight="1" x14ac:dyDescent="0.35">
      <c r="A696" s="4"/>
      <c r="B696" s="4"/>
      <c r="C696" s="38"/>
      <c r="D696" s="39"/>
      <c r="E696" s="18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4.25" customHeight="1" x14ac:dyDescent="0.35">
      <c r="A697" s="4"/>
      <c r="B697" s="4"/>
      <c r="C697" s="38"/>
      <c r="D697" s="39"/>
      <c r="E697" s="18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4.25" customHeight="1" x14ac:dyDescent="0.35">
      <c r="A698" s="4"/>
      <c r="B698" s="4"/>
      <c r="C698" s="38"/>
      <c r="D698" s="39"/>
      <c r="E698" s="18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4.25" customHeight="1" x14ac:dyDescent="0.35">
      <c r="A699" s="4"/>
      <c r="B699" s="4"/>
      <c r="C699" s="38"/>
      <c r="D699" s="39"/>
      <c r="E699" s="18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4.25" customHeight="1" x14ac:dyDescent="0.35">
      <c r="A700" s="4"/>
      <c r="B700" s="4"/>
      <c r="C700" s="38"/>
      <c r="D700" s="39"/>
      <c r="E700" s="18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4.25" customHeight="1" x14ac:dyDescent="0.35">
      <c r="A701" s="4"/>
      <c r="B701" s="4"/>
      <c r="C701" s="38"/>
      <c r="D701" s="39"/>
      <c r="E701" s="18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4.25" customHeight="1" x14ac:dyDescent="0.35">
      <c r="A702" s="4"/>
      <c r="B702" s="4"/>
      <c r="C702" s="38"/>
      <c r="D702" s="39"/>
      <c r="E702" s="18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4.25" customHeight="1" x14ac:dyDescent="0.35">
      <c r="A703" s="4"/>
      <c r="B703" s="4"/>
      <c r="C703" s="38"/>
      <c r="D703" s="39"/>
      <c r="E703" s="18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4.25" customHeight="1" x14ac:dyDescent="0.35">
      <c r="A704" s="4"/>
      <c r="B704" s="4"/>
      <c r="C704" s="38"/>
      <c r="D704" s="39"/>
      <c r="E704" s="18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4.25" customHeight="1" x14ac:dyDescent="0.35">
      <c r="A705" s="4"/>
      <c r="B705" s="4"/>
      <c r="C705" s="38"/>
      <c r="D705" s="39"/>
      <c r="E705" s="18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4.25" customHeight="1" x14ac:dyDescent="0.35">
      <c r="A706" s="4"/>
      <c r="B706" s="4"/>
      <c r="C706" s="38"/>
      <c r="D706" s="39"/>
      <c r="E706" s="18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4.25" customHeight="1" x14ac:dyDescent="0.35">
      <c r="A707" s="4"/>
      <c r="B707" s="4"/>
      <c r="C707" s="38"/>
      <c r="D707" s="39"/>
      <c r="E707" s="18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4.25" customHeight="1" x14ac:dyDescent="0.35">
      <c r="A708" s="4"/>
      <c r="B708" s="4"/>
      <c r="C708" s="38"/>
      <c r="D708" s="39"/>
      <c r="E708" s="18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4.25" customHeight="1" x14ac:dyDescent="0.35">
      <c r="A709" s="4"/>
      <c r="B709" s="4"/>
      <c r="C709" s="38"/>
      <c r="D709" s="39"/>
      <c r="E709" s="18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4.25" customHeight="1" x14ac:dyDescent="0.35">
      <c r="A710" s="4"/>
      <c r="B710" s="4"/>
      <c r="C710" s="38"/>
      <c r="D710" s="39"/>
      <c r="E710" s="18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4.25" customHeight="1" x14ac:dyDescent="0.35">
      <c r="A711" s="4"/>
      <c r="B711" s="4"/>
      <c r="C711" s="38"/>
      <c r="D711" s="39"/>
      <c r="E711" s="18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4.25" customHeight="1" x14ac:dyDescent="0.35">
      <c r="A712" s="4"/>
      <c r="B712" s="4"/>
      <c r="C712" s="38"/>
      <c r="D712" s="39"/>
      <c r="E712" s="18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4.25" customHeight="1" x14ac:dyDescent="0.35">
      <c r="A713" s="4"/>
      <c r="B713" s="4"/>
      <c r="C713" s="38"/>
      <c r="D713" s="39"/>
      <c r="E713" s="18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ht="14.25" customHeight="1" x14ac:dyDescent="0.35">
      <c r="A714" s="4"/>
      <c r="B714" s="4"/>
      <c r="C714" s="38"/>
      <c r="D714" s="39"/>
      <c r="E714" s="18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ht="14.25" customHeight="1" x14ac:dyDescent="0.35">
      <c r="A715" s="4"/>
      <c r="B715" s="4"/>
      <c r="C715" s="38"/>
      <c r="D715" s="39"/>
      <c r="E715" s="18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4.25" customHeight="1" x14ac:dyDescent="0.35">
      <c r="A716" s="4"/>
      <c r="B716" s="4"/>
      <c r="C716" s="38"/>
      <c r="D716" s="39"/>
      <c r="E716" s="18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4.25" customHeight="1" x14ac:dyDescent="0.35">
      <c r="A717" s="4"/>
      <c r="B717" s="4"/>
      <c r="C717" s="38"/>
      <c r="D717" s="39"/>
      <c r="E717" s="18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4.25" customHeight="1" x14ac:dyDescent="0.35">
      <c r="A718" s="4"/>
      <c r="B718" s="4"/>
      <c r="C718" s="38"/>
      <c r="D718" s="39"/>
      <c r="E718" s="18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4.25" customHeight="1" x14ac:dyDescent="0.35">
      <c r="A719" s="4"/>
      <c r="B719" s="4"/>
      <c r="C719" s="38"/>
      <c r="D719" s="39"/>
      <c r="E719" s="18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4.25" customHeight="1" x14ac:dyDescent="0.35">
      <c r="A720" s="4"/>
      <c r="B720" s="4"/>
      <c r="C720" s="38"/>
      <c r="D720" s="39"/>
      <c r="E720" s="18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4.25" customHeight="1" x14ac:dyDescent="0.35">
      <c r="A721" s="4"/>
      <c r="B721" s="4"/>
      <c r="C721" s="38"/>
      <c r="D721" s="39"/>
      <c r="E721" s="18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4.25" customHeight="1" x14ac:dyDescent="0.35">
      <c r="A722" s="4"/>
      <c r="B722" s="4"/>
      <c r="C722" s="38"/>
      <c r="D722" s="39"/>
      <c r="E722" s="18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4.25" customHeight="1" x14ac:dyDescent="0.35">
      <c r="A723" s="4"/>
      <c r="B723" s="4"/>
      <c r="C723" s="38"/>
      <c r="D723" s="39"/>
      <c r="E723" s="18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4.25" customHeight="1" x14ac:dyDescent="0.35">
      <c r="A724" s="4"/>
      <c r="B724" s="4"/>
      <c r="C724" s="38"/>
      <c r="D724" s="39"/>
      <c r="E724" s="18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4.25" customHeight="1" x14ac:dyDescent="0.35">
      <c r="A725" s="4"/>
      <c r="B725" s="4"/>
      <c r="C725" s="38"/>
      <c r="D725" s="39"/>
      <c r="E725" s="18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4.25" customHeight="1" x14ac:dyDescent="0.35">
      <c r="A726" s="4"/>
      <c r="B726" s="4"/>
      <c r="C726" s="38"/>
      <c r="D726" s="39"/>
      <c r="E726" s="18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4.25" customHeight="1" x14ac:dyDescent="0.35">
      <c r="A727" s="4"/>
      <c r="B727" s="4"/>
      <c r="C727" s="38"/>
      <c r="D727" s="39"/>
      <c r="E727" s="18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4.25" customHeight="1" x14ac:dyDescent="0.35">
      <c r="A728" s="4"/>
      <c r="B728" s="4"/>
      <c r="C728" s="38"/>
      <c r="D728" s="39"/>
      <c r="E728" s="18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4.25" customHeight="1" x14ac:dyDescent="0.35">
      <c r="A729" s="4"/>
      <c r="B729" s="4"/>
      <c r="C729" s="38"/>
      <c r="D729" s="39"/>
      <c r="E729" s="18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4.25" customHeight="1" x14ac:dyDescent="0.35">
      <c r="A730" s="4"/>
      <c r="B730" s="4"/>
      <c r="C730" s="38"/>
      <c r="D730" s="39"/>
      <c r="E730" s="18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4.25" customHeight="1" x14ac:dyDescent="0.35">
      <c r="A731" s="4"/>
      <c r="B731" s="4"/>
      <c r="C731" s="38"/>
      <c r="D731" s="39"/>
      <c r="E731" s="18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4.25" customHeight="1" x14ac:dyDescent="0.35">
      <c r="A732" s="4"/>
      <c r="B732" s="4"/>
      <c r="C732" s="38"/>
      <c r="D732" s="39"/>
      <c r="E732" s="18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4.25" customHeight="1" x14ac:dyDescent="0.35">
      <c r="A733" s="4"/>
      <c r="B733" s="4"/>
      <c r="C733" s="38"/>
      <c r="D733" s="39"/>
      <c r="E733" s="18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4.25" customHeight="1" x14ac:dyDescent="0.35">
      <c r="A734" s="4"/>
      <c r="B734" s="4"/>
      <c r="C734" s="38"/>
      <c r="D734" s="39"/>
      <c r="E734" s="18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4.25" customHeight="1" x14ac:dyDescent="0.35">
      <c r="A735" s="4"/>
      <c r="B735" s="4"/>
      <c r="C735" s="38"/>
      <c r="D735" s="39"/>
      <c r="E735" s="18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4.25" customHeight="1" x14ac:dyDescent="0.35">
      <c r="A736" s="4"/>
      <c r="B736" s="4"/>
      <c r="C736" s="38"/>
      <c r="D736" s="39"/>
      <c r="E736" s="18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4.25" customHeight="1" x14ac:dyDescent="0.35">
      <c r="A737" s="4"/>
      <c r="B737" s="4"/>
      <c r="C737" s="38"/>
      <c r="D737" s="39"/>
      <c r="E737" s="18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4.25" customHeight="1" x14ac:dyDescent="0.35">
      <c r="A738" s="4"/>
      <c r="B738" s="4"/>
      <c r="C738" s="38"/>
      <c r="D738" s="39"/>
      <c r="E738" s="18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4.25" customHeight="1" x14ac:dyDescent="0.35">
      <c r="A739" s="4"/>
      <c r="B739" s="4"/>
      <c r="C739" s="38"/>
      <c r="D739" s="39"/>
      <c r="E739" s="18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4.25" customHeight="1" x14ac:dyDescent="0.35">
      <c r="A740" s="4"/>
      <c r="B740" s="4"/>
      <c r="C740" s="38"/>
      <c r="D740" s="39"/>
      <c r="E740" s="18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4.25" customHeight="1" x14ac:dyDescent="0.35">
      <c r="A741" s="4"/>
      <c r="B741" s="4"/>
      <c r="C741" s="38"/>
      <c r="D741" s="39"/>
      <c r="E741" s="18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4.25" customHeight="1" x14ac:dyDescent="0.35">
      <c r="A742" s="4"/>
      <c r="B742" s="4"/>
      <c r="C742" s="38"/>
      <c r="D742" s="39"/>
      <c r="E742" s="18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4.25" customHeight="1" x14ac:dyDescent="0.35">
      <c r="A743" s="4"/>
      <c r="B743" s="4"/>
      <c r="C743" s="38"/>
      <c r="D743" s="39"/>
      <c r="E743" s="18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4.25" customHeight="1" x14ac:dyDescent="0.35">
      <c r="A744" s="4"/>
      <c r="B744" s="4"/>
      <c r="C744" s="38"/>
      <c r="D744" s="39"/>
      <c r="E744" s="18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4.25" customHeight="1" x14ac:dyDescent="0.35">
      <c r="A745" s="4"/>
      <c r="B745" s="4"/>
      <c r="C745" s="38"/>
      <c r="D745" s="39"/>
      <c r="E745" s="18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4.25" customHeight="1" x14ac:dyDescent="0.35">
      <c r="A746" s="4"/>
      <c r="B746" s="4"/>
      <c r="C746" s="38"/>
      <c r="D746" s="39"/>
      <c r="E746" s="18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4.25" customHeight="1" x14ac:dyDescent="0.35">
      <c r="A747" s="4"/>
      <c r="B747" s="4"/>
      <c r="C747" s="38"/>
      <c r="D747" s="39"/>
      <c r="E747" s="18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4.25" customHeight="1" x14ac:dyDescent="0.35">
      <c r="A748" s="4"/>
      <c r="B748" s="4"/>
      <c r="C748" s="38"/>
      <c r="D748" s="39"/>
      <c r="E748" s="18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4.25" customHeight="1" x14ac:dyDescent="0.35">
      <c r="A749" s="4"/>
      <c r="B749" s="4"/>
      <c r="C749" s="38"/>
      <c r="D749" s="39"/>
      <c r="E749" s="18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4.25" customHeight="1" x14ac:dyDescent="0.35">
      <c r="A750" s="4"/>
      <c r="B750" s="4"/>
      <c r="C750" s="38"/>
      <c r="D750" s="39"/>
      <c r="E750" s="18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4.25" customHeight="1" x14ac:dyDescent="0.35">
      <c r="A751" s="4"/>
      <c r="B751" s="4"/>
      <c r="C751" s="38"/>
      <c r="D751" s="39"/>
      <c r="E751" s="18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4.25" customHeight="1" x14ac:dyDescent="0.35">
      <c r="A752" s="4"/>
      <c r="B752" s="4"/>
      <c r="C752" s="38"/>
      <c r="D752" s="39"/>
      <c r="E752" s="18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4.25" customHeight="1" x14ac:dyDescent="0.35">
      <c r="A753" s="4"/>
      <c r="B753" s="4"/>
      <c r="C753" s="38"/>
      <c r="D753" s="39"/>
      <c r="E753" s="18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4.25" customHeight="1" x14ac:dyDescent="0.35">
      <c r="A754" s="4"/>
      <c r="B754" s="4"/>
      <c r="C754" s="38"/>
      <c r="D754" s="39"/>
      <c r="E754" s="18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4.25" customHeight="1" x14ac:dyDescent="0.35">
      <c r="A755" s="4"/>
      <c r="B755" s="4"/>
      <c r="C755" s="38"/>
      <c r="D755" s="39"/>
      <c r="E755" s="18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4.25" customHeight="1" x14ac:dyDescent="0.35">
      <c r="A756" s="4"/>
      <c r="B756" s="4"/>
      <c r="C756" s="38"/>
      <c r="D756" s="39"/>
      <c r="E756" s="18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4.25" customHeight="1" x14ac:dyDescent="0.35">
      <c r="A757" s="4"/>
      <c r="B757" s="4"/>
      <c r="C757" s="38"/>
      <c r="D757" s="39"/>
      <c r="E757" s="18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4.25" customHeight="1" x14ac:dyDescent="0.35">
      <c r="A758" s="4"/>
      <c r="B758" s="4"/>
      <c r="C758" s="38"/>
      <c r="D758" s="39"/>
      <c r="E758" s="18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4.25" customHeight="1" x14ac:dyDescent="0.35">
      <c r="A759" s="4"/>
      <c r="B759" s="4"/>
      <c r="C759" s="38"/>
      <c r="D759" s="39"/>
      <c r="E759" s="18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4.25" customHeight="1" x14ac:dyDescent="0.35">
      <c r="A760" s="4"/>
      <c r="B760" s="4"/>
      <c r="C760" s="38"/>
      <c r="D760" s="39"/>
      <c r="E760" s="18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4.25" customHeight="1" x14ac:dyDescent="0.35">
      <c r="A761" s="4"/>
      <c r="B761" s="4"/>
      <c r="C761" s="38"/>
      <c r="D761" s="39"/>
      <c r="E761" s="18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4.25" customHeight="1" x14ac:dyDescent="0.35">
      <c r="A762" s="4"/>
      <c r="B762" s="4"/>
      <c r="C762" s="38"/>
      <c r="D762" s="39"/>
      <c r="E762" s="18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4.25" customHeight="1" x14ac:dyDescent="0.35">
      <c r="A763" s="4"/>
      <c r="B763" s="4"/>
      <c r="C763" s="38"/>
      <c r="D763" s="39"/>
      <c r="E763" s="18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4.25" customHeight="1" x14ac:dyDescent="0.35">
      <c r="A764" s="4"/>
      <c r="B764" s="4"/>
      <c r="C764" s="38"/>
      <c r="D764" s="39"/>
      <c r="E764" s="18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4.25" customHeight="1" x14ac:dyDescent="0.35">
      <c r="A765" s="4"/>
      <c r="B765" s="4"/>
      <c r="C765" s="38"/>
      <c r="D765" s="39"/>
      <c r="E765" s="18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4.25" customHeight="1" x14ac:dyDescent="0.35">
      <c r="A766" s="4"/>
      <c r="B766" s="4"/>
      <c r="C766" s="38"/>
      <c r="D766" s="39"/>
      <c r="E766" s="18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4.25" customHeight="1" x14ac:dyDescent="0.35">
      <c r="A767" s="4"/>
      <c r="B767" s="4"/>
      <c r="C767" s="38"/>
      <c r="D767" s="39"/>
      <c r="E767" s="18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4.25" customHeight="1" x14ac:dyDescent="0.35">
      <c r="A768" s="4"/>
      <c r="B768" s="4"/>
      <c r="C768" s="38"/>
      <c r="D768" s="39"/>
      <c r="E768" s="18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4.25" customHeight="1" x14ac:dyDescent="0.35">
      <c r="A769" s="4"/>
      <c r="B769" s="4"/>
      <c r="C769" s="38"/>
      <c r="D769" s="39"/>
      <c r="E769" s="18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4.25" customHeight="1" x14ac:dyDescent="0.35">
      <c r="A770" s="4"/>
      <c r="B770" s="4"/>
      <c r="C770" s="38"/>
      <c r="D770" s="39"/>
      <c r="E770" s="18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4.25" customHeight="1" x14ac:dyDescent="0.35">
      <c r="A771" s="4"/>
      <c r="B771" s="4"/>
      <c r="C771" s="38"/>
      <c r="D771" s="39"/>
      <c r="E771" s="18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4.25" customHeight="1" x14ac:dyDescent="0.35">
      <c r="A772" s="4"/>
      <c r="B772" s="4"/>
      <c r="C772" s="38"/>
      <c r="D772" s="39"/>
      <c r="E772" s="18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4.25" customHeight="1" x14ac:dyDescent="0.35">
      <c r="A773" s="4"/>
      <c r="B773" s="4"/>
      <c r="C773" s="38"/>
      <c r="D773" s="39"/>
      <c r="E773" s="18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4.25" customHeight="1" x14ac:dyDescent="0.35">
      <c r="A774" s="4"/>
      <c r="B774" s="4"/>
      <c r="C774" s="38"/>
      <c r="D774" s="39"/>
      <c r="E774" s="18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4.25" customHeight="1" x14ac:dyDescent="0.35">
      <c r="A775" s="4"/>
      <c r="B775" s="4"/>
      <c r="C775" s="38"/>
      <c r="D775" s="39"/>
      <c r="E775" s="18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4.25" customHeight="1" x14ac:dyDescent="0.35">
      <c r="A776" s="4"/>
      <c r="B776" s="4"/>
      <c r="C776" s="38"/>
      <c r="D776" s="39"/>
      <c r="E776" s="18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4.25" customHeight="1" x14ac:dyDescent="0.35">
      <c r="A777" s="4"/>
      <c r="B777" s="4"/>
      <c r="C777" s="38"/>
      <c r="D777" s="39"/>
      <c r="E777" s="18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4.25" customHeight="1" x14ac:dyDescent="0.35">
      <c r="A778" s="4"/>
      <c r="B778" s="4"/>
      <c r="C778" s="38"/>
      <c r="D778" s="39"/>
      <c r="E778" s="18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4.25" customHeight="1" x14ac:dyDescent="0.35">
      <c r="A779" s="4"/>
      <c r="B779" s="4"/>
      <c r="C779" s="38"/>
      <c r="D779" s="39"/>
      <c r="E779" s="18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4.25" customHeight="1" x14ac:dyDescent="0.35">
      <c r="A780" s="4"/>
      <c r="B780" s="4"/>
      <c r="C780" s="38"/>
      <c r="D780" s="39"/>
      <c r="E780" s="18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4.25" customHeight="1" x14ac:dyDescent="0.35">
      <c r="A781" s="4"/>
      <c r="B781" s="4"/>
      <c r="C781" s="38"/>
      <c r="D781" s="39"/>
      <c r="E781" s="18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4.25" customHeight="1" x14ac:dyDescent="0.35">
      <c r="A782" s="4"/>
      <c r="B782" s="4"/>
      <c r="C782" s="38"/>
      <c r="D782" s="39"/>
      <c r="E782" s="18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4.25" customHeight="1" x14ac:dyDescent="0.35">
      <c r="A783" s="4"/>
      <c r="B783" s="4"/>
      <c r="C783" s="38"/>
      <c r="D783" s="39"/>
      <c r="E783" s="18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4.25" customHeight="1" x14ac:dyDescent="0.35">
      <c r="A784" s="4"/>
      <c r="B784" s="4"/>
      <c r="C784" s="38"/>
      <c r="D784" s="39"/>
      <c r="E784" s="18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4.25" customHeight="1" x14ac:dyDescent="0.35">
      <c r="A785" s="4"/>
      <c r="B785" s="4"/>
      <c r="C785" s="38"/>
      <c r="D785" s="39"/>
      <c r="E785" s="18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4.25" customHeight="1" x14ac:dyDescent="0.35">
      <c r="A786" s="4"/>
      <c r="B786" s="4"/>
      <c r="C786" s="38"/>
      <c r="D786" s="39"/>
      <c r="E786" s="18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4.25" customHeight="1" x14ac:dyDescent="0.35">
      <c r="A787" s="4"/>
      <c r="B787" s="4"/>
      <c r="C787" s="38"/>
      <c r="D787" s="39"/>
      <c r="E787" s="18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4.25" customHeight="1" x14ac:dyDescent="0.35">
      <c r="A788" s="4"/>
      <c r="B788" s="4"/>
      <c r="C788" s="38"/>
      <c r="D788" s="39"/>
      <c r="E788" s="18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4.25" customHeight="1" x14ac:dyDescent="0.35">
      <c r="A789" s="4"/>
      <c r="B789" s="4"/>
      <c r="C789" s="38"/>
      <c r="D789" s="39"/>
      <c r="E789" s="18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4.25" customHeight="1" x14ac:dyDescent="0.35">
      <c r="A790" s="4"/>
      <c r="B790" s="4"/>
      <c r="C790" s="38"/>
      <c r="D790" s="39"/>
      <c r="E790" s="18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4.25" customHeight="1" x14ac:dyDescent="0.35">
      <c r="A791" s="4"/>
      <c r="B791" s="4"/>
      <c r="C791" s="38"/>
      <c r="D791" s="39"/>
      <c r="E791" s="18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4.25" customHeight="1" x14ac:dyDescent="0.35">
      <c r="A792" s="4"/>
      <c r="B792" s="4"/>
      <c r="C792" s="38"/>
      <c r="D792" s="39"/>
      <c r="E792" s="18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4.25" customHeight="1" x14ac:dyDescent="0.35">
      <c r="A793" s="4"/>
      <c r="B793" s="4"/>
      <c r="C793" s="38"/>
      <c r="D793" s="39"/>
      <c r="E793" s="18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4.25" customHeight="1" x14ac:dyDescent="0.35">
      <c r="A794" s="4"/>
      <c r="B794" s="4"/>
      <c r="C794" s="38"/>
      <c r="D794" s="39"/>
      <c r="E794" s="18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4.25" customHeight="1" x14ac:dyDescent="0.35">
      <c r="A795" s="4"/>
      <c r="B795" s="4"/>
      <c r="C795" s="38"/>
      <c r="D795" s="39"/>
      <c r="E795" s="18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4.25" customHeight="1" x14ac:dyDescent="0.35">
      <c r="A796" s="4"/>
      <c r="B796" s="4"/>
      <c r="C796" s="38"/>
      <c r="D796" s="39"/>
      <c r="E796" s="18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4.25" customHeight="1" x14ac:dyDescent="0.35">
      <c r="A797" s="4"/>
      <c r="B797" s="4"/>
      <c r="C797" s="38"/>
      <c r="D797" s="39"/>
      <c r="E797" s="18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4.25" customHeight="1" x14ac:dyDescent="0.35">
      <c r="A798" s="4"/>
      <c r="B798" s="4"/>
      <c r="C798" s="38"/>
      <c r="D798" s="39"/>
      <c r="E798" s="18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4.25" customHeight="1" x14ac:dyDescent="0.35">
      <c r="A799" s="4"/>
      <c r="B799" s="4"/>
      <c r="C799" s="38"/>
      <c r="D799" s="39"/>
      <c r="E799" s="18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4.25" customHeight="1" x14ac:dyDescent="0.35">
      <c r="A800" s="4"/>
      <c r="B800" s="4"/>
      <c r="C800" s="38"/>
      <c r="D800" s="39"/>
      <c r="E800" s="18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4.25" customHeight="1" x14ac:dyDescent="0.35">
      <c r="A801" s="4"/>
      <c r="B801" s="4"/>
      <c r="C801" s="38"/>
      <c r="D801" s="39"/>
      <c r="E801" s="18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4.25" customHeight="1" x14ac:dyDescent="0.35">
      <c r="A802" s="4"/>
      <c r="B802" s="4"/>
      <c r="C802" s="38"/>
      <c r="D802" s="39"/>
      <c r="E802" s="18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4.25" customHeight="1" x14ac:dyDescent="0.35">
      <c r="A803" s="4"/>
      <c r="B803" s="4"/>
      <c r="C803" s="38"/>
      <c r="D803" s="39"/>
      <c r="E803" s="18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4.25" customHeight="1" x14ac:dyDescent="0.35">
      <c r="A804" s="4"/>
      <c r="B804" s="4"/>
      <c r="C804" s="38"/>
      <c r="D804" s="39"/>
      <c r="E804" s="18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4.25" customHeight="1" x14ac:dyDescent="0.35">
      <c r="A805" s="4"/>
      <c r="B805" s="4"/>
      <c r="C805" s="38"/>
      <c r="D805" s="39"/>
      <c r="E805" s="18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4.25" customHeight="1" x14ac:dyDescent="0.35">
      <c r="A806" s="4"/>
      <c r="B806" s="4"/>
      <c r="C806" s="38"/>
      <c r="D806" s="39"/>
      <c r="E806" s="18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4.25" customHeight="1" x14ac:dyDescent="0.35">
      <c r="A807" s="4"/>
      <c r="B807" s="4"/>
      <c r="C807" s="38"/>
      <c r="D807" s="39"/>
      <c r="E807" s="18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4.25" customHeight="1" x14ac:dyDescent="0.35">
      <c r="A808" s="4"/>
      <c r="B808" s="4"/>
      <c r="C808" s="38"/>
      <c r="D808" s="39"/>
      <c r="E808" s="18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4.25" customHeight="1" x14ac:dyDescent="0.35">
      <c r="A809" s="4"/>
      <c r="B809" s="4"/>
      <c r="C809" s="38"/>
      <c r="D809" s="39"/>
      <c r="E809" s="18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4.25" customHeight="1" x14ac:dyDescent="0.35">
      <c r="A810" s="4"/>
      <c r="B810" s="4"/>
      <c r="C810" s="38"/>
      <c r="D810" s="39"/>
      <c r="E810" s="18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4.25" customHeight="1" x14ac:dyDescent="0.35">
      <c r="A811" s="4"/>
      <c r="B811" s="4"/>
      <c r="C811" s="38"/>
      <c r="D811" s="39"/>
      <c r="E811" s="18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4.25" customHeight="1" x14ac:dyDescent="0.35">
      <c r="A812" s="4"/>
      <c r="B812" s="4"/>
      <c r="C812" s="38"/>
      <c r="D812" s="39"/>
      <c r="E812" s="18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4.25" customHeight="1" x14ac:dyDescent="0.35">
      <c r="A813" s="4"/>
      <c r="B813" s="4"/>
      <c r="C813" s="38"/>
      <c r="D813" s="39"/>
      <c r="E813" s="18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4.25" customHeight="1" x14ac:dyDescent="0.35">
      <c r="A814" s="4"/>
      <c r="B814" s="4"/>
      <c r="C814" s="38"/>
      <c r="D814" s="39"/>
      <c r="E814" s="18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4.25" customHeight="1" x14ac:dyDescent="0.35">
      <c r="A815" s="4"/>
      <c r="B815" s="4"/>
      <c r="C815" s="38"/>
      <c r="D815" s="39"/>
      <c r="E815" s="18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4.25" customHeight="1" x14ac:dyDescent="0.35">
      <c r="A816" s="4"/>
      <c r="B816" s="4"/>
      <c r="C816" s="38"/>
      <c r="D816" s="39"/>
      <c r="E816" s="18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4.25" customHeight="1" x14ac:dyDescent="0.35">
      <c r="A817" s="4"/>
      <c r="B817" s="4"/>
      <c r="C817" s="38"/>
      <c r="D817" s="39"/>
      <c r="E817" s="18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4.25" customHeight="1" x14ac:dyDescent="0.35">
      <c r="A818" s="4"/>
      <c r="B818" s="4"/>
      <c r="C818" s="38"/>
      <c r="D818" s="39"/>
      <c r="E818" s="18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4.25" customHeight="1" x14ac:dyDescent="0.35">
      <c r="A819" s="4"/>
      <c r="B819" s="4"/>
      <c r="C819" s="38"/>
      <c r="D819" s="39"/>
      <c r="E819" s="18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4.25" customHeight="1" x14ac:dyDescent="0.35">
      <c r="A820" s="4"/>
      <c r="B820" s="4"/>
      <c r="C820" s="38"/>
      <c r="D820" s="39"/>
      <c r="E820" s="18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4.25" customHeight="1" x14ac:dyDescent="0.35">
      <c r="A821" s="4"/>
      <c r="B821" s="4"/>
      <c r="C821" s="38"/>
      <c r="D821" s="39"/>
      <c r="E821" s="18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4.25" customHeight="1" x14ac:dyDescent="0.35">
      <c r="A822" s="4"/>
      <c r="B822" s="4"/>
      <c r="C822" s="38"/>
      <c r="D822" s="39"/>
      <c r="E822" s="18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4.25" customHeight="1" x14ac:dyDescent="0.35">
      <c r="A823" s="4"/>
      <c r="B823" s="4"/>
      <c r="C823" s="38"/>
      <c r="D823" s="39"/>
      <c r="E823" s="18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4.25" customHeight="1" x14ac:dyDescent="0.35">
      <c r="A824" s="4"/>
      <c r="B824" s="4"/>
      <c r="C824" s="38"/>
      <c r="D824" s="39"/>
      <c r="E824" s="18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4.25" customHeight="1" x14ac:dyDescent="0.35">
      <c r="A825" s="4"/>
      <c r="B825" s="4"/>
      <c r="C825" s="38"/>
      <c r="D825" s="39"/>
      <c r="E825" s="18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4.25" customHeight="1" x14ac:dyDescent="0.35">
      <c r="A826" s="4"/>
      <c r="B826" s="4"/>
      <c r="C826" s="38"/>
      <c r="D826" s="39"/>
      <c r="E826" s="18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4.25" customHeight="1" x14ac:dyDescent="0.35">
      <c r="A827" s="4"/>
      <c r="B827" s="4"/>
      <c r="C827" s="38"/>
      <c r="D827" s="39"/>
      <c r="E827" s="18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4.25" customHeight="1" x14ac:dyDescent="0.35">
      <c r="A828" s="4"/>
      <c r="B828" s="4"/>
      <c r="C828" s="38"/>
      <c r="D828" s="39"/>
      <c r="E828" s="18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4.25" customHeight="1" x14ac:dyDescent="0.35">
      <c r="A829" s="4"/>
      <c r="B829" s="4"/>
      <c r="C829" s="38"/>
      <c r="D829" s="39"/>
      <c r="E829" s="18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4.25" customHeight="1" x14ac:dyDescent="0.35">
      <c r="A830" s="4"/>
      <c r="B830" s="4"/>
      <c r="C830" s="38"/>
      <c r="D830" s="39"/>
      <c r="E830" s="18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4.25" customHeight="1" x14ac:dyDescent="0.35">
      <c r="A831" s="4"/>
      <c r="B831" s="4"/>
      <c r="C831" s="38"/>
      <c r="D831" s="39"/>
      <c r="E831" s="18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4.25" customHeight="1" x14ac:dyDescent="0.35">
      <c r="A832" s="4"/>
      <c r="B832" s="4"/>
      <c r="C832" s="38"/>
      <c r="D832" s="39"/>
      <c r="E832" s="18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4.25" customHeight="1" x14ac:dyDescent="0.35">
      <c r="A833" s="4"/>
      <c r="B833" s="4"/>
      <c r="C833" s="38"/>
      <c r="D833" s="39"/>
      <c r="E833" s="18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4.25" customHeight="1" x14ac:dyDescent="0.35">
      <c r="A834" s="4"/>
      <c r="B834" s="4"/>
      <c r="C834" s="38"/>
      <c r="D834" s="39"/>
      <c r="E834" s="18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4.25" customHeight="1" x14ac:dyDescent="0.35">
      <c r="A835" s="4"/>
      <c r="B835" s="4"/>
      <c r="C835" s="38"/>
      <c r="D835" s="39"/>
      <c r="E835" s="18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4.25" customHeight="1" x14ac:dyDescent="0.35">
      <c r="A836" s="4"/>
      <c r="B836" s="4"/>
      <c r="C836" s="38"/>
      <c r="D836" s="39"/>
      <c r="E836" s="18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4.25" customHeight="1" x14ac:dyDescent="0.35">
      <c r="A837" s="4"/>
      <c r="B837" s="4"/>
      <c r="C837" s="38"/>
      <c r="D837" s="39"/>
      <c r="E837" s="18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4.25" customHeight="1" x14ac:dyDescent="0.35">
      <c r="A838" s="4"/>
      <c r="B838" s="4"/>
      <c r="C838" s="38"/>
      <c r="D838" s="39"/>
      <c r="E838" s="18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4.25" customHeight="1" x14ac:dyDescent="0.35">
      <c r="A839" s="4"/>
      <c r="B839" s="4"/>
      <c r="C839" s="38"/>
      <c r="D839" s="39"/>
      <c r="E839" s="18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4.25" customHeight="1" x14ac:dyDescent="0.35">
      <c r="A840" s="4"/>
      <c r="B840" s="4"/>
      <c r="C840" s="38"/>
      <c r="D840" s="39"/>
      <c r="E840" s="18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4.25" customHeight="1" x14ac:dyDescent="0.35">
      <c r="A841" s="4"/>
      <c r="B841" s="4"/>
      <c r="C841" s="38"/>
      <c r="D841" s="39"/>
      <c r="E841" s="18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4.25" customHeight="1" x14ac:dyDescent="0.35">
      <c r="A842" s="4"/>
      <c r="B842" s="4"/>
      <c r="C842" s="38"/>
      <c r="D842" s="39"/>
      <c r="E842" s="18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4.25" customHeight="1" x14ac:dyDescent="0.35">
      <c r="A843" s="4"/>
      <c r="B843" s="4"/>
      <c r="C843" s="38"/>
      <c r="D843" s="39"/>
      <c r="E843" s="18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4.25" customHeight="1" x14ac:dyDescent="0.35">
      <c r="A844" s="4"/>
      <c r="B844" s="4"/>
      <c r="C844" s="38"/>
      <c r="D844" s="39"/>
      <c r="E844" s="18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4.25" customHeight="1" x14ac:dyDescent="0.35">
      <c r="A845" s="4"/>
      <c r="B845" s="4"/>
      <c r="C845" s="38"/>
      <c r="D845" s="39"/>
      <c r="E845" s="18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4.25" customHeight="1" x14ac:dyDescent="0.35">
      <c r="A846" s="4"/>
      <c r="B846" s="4"/>
      <c r="C846" s="38"/>
      <c r="D846" s="39"/>
      <c r="E846" s="18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4.25" customHeight="1" x14ac:dyDescent="0.35">
      <c r="A847" s="4"/>
      <c r="B847" s="4"/>
      <c r="C847" s="38"/>
      <c r="D847" s="39"/>
      <c r="E847" s="18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4.25" customHeight="1" x14ac:dyDescent="0.35">
      <c r="A848" s="4"/>
      <c r="B848" s="4"/>
      <c r="C848" s="38"/>
      <c r="D848" s="39"/>
      <c r="E848" s="18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4.25" customHeight="1" x14ac:dyDescent="0.35">
      <c r="A849" s="4"/>
      <c r="B849" s="4"/>
      <c r="C849" s="38"/>
      <c r="D849" s="39"/>
      <c r="E849" s="18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4.25" customHeight="1" x14ac:dyDescent="0.35">
      <c r="A850" s="4"/>
      <c r="B850" s="4"/>
      <c r="C850" s="38"/>
      <c r="D850" s="39"/>
      <c r="E850" s="18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4.25" customHeight="1" x14ac:dyDescent="0.35">
      <c r="A851" s="4"/>
      <c r="B851" s="4"/>
      <c r="C851" s="38"/>
      <c r="D851" s="39"/>
      <c r="E851" s="18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4.25" customHeight="1" x14ac:dyDescent="0.35">
      <c r="A852" s="4"/>
      <c r="B852" s="4"/>
      <c r="C852" s="38"/>
      <c r="D852" s="39"/>
      <c r="E852" s="18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4.25" customHeight="1" x14ac:dyDescent="0.35">
      <c r="A853" s="4"/>
      <c r="B853" s="4"/>
      <c r="C853" s="38"/>
      <c r="D853" s="39"/>
      <c r="E853" s="18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4.25" customHeight="1" x14ac:dyDescent="0.35">
      <c r="A854" s="4"/>
      <c r="B854" s="4"/>
      <c r="C854" s="38"/>
      <c r="D854" s="39"/>
      <c r="E854" s="18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4.25" customHeight="1" x14ac:dyDescent="0.35">
      <c r="A855" s="4"/>
      <c r="B855" s="4"/>
      <c r="C855" s="38"/>
      <c r="D855" s="39"/>
      <c r="E855" s="18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4.25" customHeight="1" x14ac:dyDescent="0.35">
      <c r="A856" s="4"/>
      <c r="B856" s="4"/>
      <c r="C856" s="38"/>
      <c r="D856" s="39"/>
      <c r="E856" s="18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4.25" customHeight="1" x14ac:dyDescent="0.35">
      <c r="A857" s="4"/>
      <c r="B857" s="4"/>
      <c r="C857" s="38"/>
      <c r="D857" s="39"/>
      <c r="E857" s="18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4.25" customHeight="1" x14ac:dyDescent="0.35">
      <c r="A858" s="4"/>
      <c r="B858" s="4"/>
      <c r="C858" s="38"/>
      <c r="D858" s="39"/>
      <c r="E858" s="18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4.25" customHeight="1" x14ac:dyDescent="0.35">
      <c r="A859" s="4"/>
      <c r="B859" s="4"/>
      <c r="C859" s="38"/>
      <c r="D859" s="39"/>
      <c r="E859" s="18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4.25" customHeight="1" x14ac:dyDescent="0.35">
      <c r="A860" s="4"/>
      <c r="B860" s="4"/>
      <c r="C860" s="38"/>
      <c r="D860" s="39"/>
      <c r="E860" s="18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4.25" customHeight="1" x14ac:dyDescent="0.35">
      <c r="A861" s="4"/>
      <c r="B861" s="4"/>
      <c r="C861" s="38"/>
      <c r="D861" s="39"/>
      <c r="E861" s="18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4.25" customHeight="1" x14ac:dyDescent="0.35">
      <c r="A862" s="4"/>
      <c r="B862" s="4"/>
      <c r="C862" s="38"/>
      <c r="D862" s="39"/>
      <c r="E862" s="18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4.25" customHeight="1" x14ac:dyDescent="0.35">
      <c r="A863" s="4"/>
      <c r="B863" s="4"/>
      <c r="C863" s="38"/>
      <c r="D863" s="39"/>
      <c r="E863" s="18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4.25" customHeight="1" x14ac:dyDescent="0.35">
      <c r="A864" s="4"/>
      <c r="B864" s="4"/>
      <c r="C864" s="38"/>
      <c r="D864" s="39"/>
      <c r="E864" s="18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4.25" customHeight="1" x14ac:dyDescent="0.35">
      <c r="A865" s="4"/>
      <c r="B865" s="4"/>
      <c r="C865" s="38"/>
      <c r="D865" s="39"/>
      <c r="E865" s="18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4.25" customHeight="1" x14ac:dyDescent="0.35">
      <c r="A866" s="4"/>
      <c r="B866" s="4"/>
      <c r="C866" s="38"/>
      <c r="D866" s="39"/>
      <c r="E866" s="18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4.25" customHeight="1" x14ac:dyDescent="0.35">
      <c r="A867" s="4"/>
      <c r="B867" s="4"/>
      <c r="C867" s="38"/>
      <c r="D867" s="39"/>
      <c r="E867" s="18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4.25" customHeight="1" x14ac:dyDescent="0.35">
      <c r="A868" s="4"/>
      <c r="B868" s="4"/>
      <c r="C868" s="38"/>
      <c r="D868" s="39"/>
      <c r="E868" s="18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4.25" customHeight="1" x14ac:dyDescent="0.35">
      <c r="A869" s="4"/>
      <c r="B869" s="4"/>
      <c r="C869" s="38"/>
      <c r="D869" s="39"/>
      <c r="E869" s="18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4.25" customHeight="1" x14ac:dyDescent="0.35">
      <c r="A870" s="4"/>
      <c r="B870" s="4"/>
      <c r="C870" s="38"/>
      <c r="D870" s="39"/>
      <c r="E870" s="18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4.25" customHeight="1" x14ac:dyDescent="0.35">
      <c r="A871" s="4"/>
      <c r="B871" s="4"/>
      <c r="C871" s="38"/>
      <c r="D871" s="39"/>
      <c r="E871" s="18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4.25" customHeight="1" x14ac:dyDescent="0.35">
      <c r="A872" s="4"/>
      <c r="B872" s="4"/>
      <c r="C872" s="38"/>
      <c r="D872" s="39"/>
      <c r="E872" s="18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4.25" customHeight="1" x14ac:dyDescent="0.35">
      <c r="A873" s="4"/>
      <c r="B873" s="4"/>
      <c r="C873" s="38"/>
      <c r="D873" s="39"/>
      <c r="E873" s="18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4.25" customHeight="1" x14ac:dyDescent="0.35">
      <c r="A874" s="4"/>
      <c r="B874" s="4"/>
      <c r="C874" s="38"/>
      <c r="D874" s="39"/>
      <c r="E874" s="18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4.25" customHeight="1" x14ac:dyDescent="0.35">
      <c r="A875" s="4"/>
      <c r="B875" s="4"/>
      <c r="C875" s="38"/>
      <c r="D875" s="39"/>
      <c r="E875" s="18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4.25" customHeight="1" x14ac:dyDescent="0.35">
      <c r="A876" s="4"/>
      <c r="B876" s="4"/>
      <c r="C876" s="38"/>
      <c r="D876" s="39"/>
      <c r="E876" s="18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4.25" customHeight="1" x14ac:dyDescent="0.35">
      <c r="A877" s="4"/>
      <c r="B877" s="4"/>
      <c r="C877" s="38"/>
      <c r="D877" s="39"/>
      <c r="E877" s="18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4.25" customHeight="1" x14ac:dyDescent="0.35">
      <c r="A878" s="4"/>
      <c r="B878" s="4"/>
      <c r="C878" s="38"/>
      <c r="D878" s="39"/>
      <c r="E878" s="18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4.25" customHeight="1" x14ac:dyDescent="0.35">
      <c r="A879" s="4"/>
      <c r="B879" s="4"/>
      <c r="C879" s="38"/>
      <c r="D879" s="39"/>
      <c r="E879" s="18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4.25" customHeight="1" x14ac:dyDescent="0.35">
      <c r="A880" s="4"/>
      <c r="B880" s="4"/>
      <c r="C880" s="38"/>
      <c r="D880" s="39"/>
      <c r="E880" s="18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4.25" customHeight="1" x14ac:dyDescent="0.35">
      <c r="A881" s="4"/>
      <c r="B881" s="4"/>
      <c r="C881" s="38"/>
      <c r="D881" s="39"/>
      <c r="E881" s="18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4.25" customHeight="1" x14ac:dyDescent="0.35">
      <c r="A882" s="4"/>
      <c r="B882" s="4"/>
      <c r="C882" s="38"/>
      <c r="D882" s="39"/>
      <c r="E882" s="18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4.25" customHeight="1" x14ac:dyDescent="0.35">
      <c r="A883" s="4"/>
      <c r="B883" s="4"/>
      <c r="C883" s="38"/>
      <c r="D883" s="39"/>
      <c r="E883" s="18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4.25" customHeight="1" x14ac:dyDescent="0.35">
      <c r="A884" s="4"/>
      <c r="B884" s="4"/>
      <c r="C884" s="38"/>
      <c r="D884" s="39"/>
      <c r="E884" s="18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4.25" customHeight="1" x14ac:dyDescent="0.35">
      <c r="A885" s="4"/>
      <c r="B885" s="4"/>
      <c r="C885" s="38"/>
      <c r="D885" s="39"/>
      <c r="E885" s="18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4.25" customHeight="1" x14ac:dyDescent="0.35">
      <c r="A886" s="4"/>
      <c r="B886" s="4"/>
      <c r="C886" s="38"/>
      <c r="D886" s="39"/>
      <c r="E886" s="18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4.25" customHeight="1" x14ac:dyDescent="0.35">
      <c r="A887" s="4"/>
      <c r="B887" s="4"/>
      <c r="C887" s="38"/>
      <c r="D887" s="39"/>
      <c r="E887" s="18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4.25" customHeight="1" x14ac:dyDescent="0.35">
      <c r="A888" s="4"/>
      <c r="B888" s="4"/>
      <c r="C888" s="38"/>
      <c r="D888" s="39"/>
      <c r="E888" s="18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4.25" customHeight="1" x14ac:dyDescent="0.35">
      <c r="A889" s="4"/>
      <c r="B889" s="4"/>
      <c r="C889" s="38"/>
      <c r="D889" s="39"/>
      <c r="E889" s="18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4.25" customHeight="1" x14ac:dyDescent="0.35">
      <c r="A890" s="4"/>
      <c r="B890" s="4"/>
      <c r="C890" s="38"/>
      <c r="D890" s="39"/>
      <c r="E890" s="18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4.25" customHeight="1" x14ac:dyDescent="0.35">
      <c r="A891" s="4"/>
      <c r="B891" s="4"/>
      <c r="C891" s="38"/>
      <c r="D891" s="39"/>
      <c r="E891" s="18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4.25" customHeight="1" x14ac:dyDescent="0.35">
      <c r="A892" s="4"/>
      <c r="B892" s="4"/>
      <c r="C892" s="38"/>
      <c r="D892" s="39"/>
      <c r="E892" s="18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4.25" customHeight="1" x14ac:dyDescent="0.35">
      <c r="A893" s="4"/>
      <c r="B893" s="4"/>
      <c r="C893" s="38"/>
      <c r="D893" s="39"/>
      <c r="E893" s="18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4.25" customHeight="1" x14ac:dyDescent="0.35">
      <c r="A894" s="4"/>
      <c r="B894" s="4"/>
      <c r="C894" s="38"/>
      <c r="D894" s="39"/>
      <c r="E894" s="18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4.25" customHeight="1" x14ac:dyDescent="0.35">
      <c r="A895" s="4"/>
      <c r="B895" s="4"/>
      <c r="C895" s="38"/>
      <c r="D895" s="39"/>
      <c r="E895" s="18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4.25" customHeight="1" x14ac:dyDescent="0.35">
      <c r="A896" s="4"/>
      <c r="B896" s="4"/>
      <c r="C896" s="38"/>
      <c r="D896" s="39"/>
      <c r="E896" s="18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4.25" customHeight="1" x14ac:dyDescent="0.35">
      <c r="A897" s="4"/>
      <c r="B897" s="4"/>
      <c r="C897" s="38"/>
      <c r="D897" s="39"/>
      <c r="E897" s="18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4.25" customHeight="1" x14ac:dyDescent="0.35">
      <c r="A898" s="4"/>
      <c r="B898" s="4"/>
      <c r="C898" s="38"/>
      <c r="D898" s="39"/>
      <c r="E898" s="18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4.25" customHeight="1" x14ac:dyDescent="0.35">
      <c r="A899" s="4"/>
      <c r="B899" s="4"/>
      <c r="C899" s="38"/>
      <c r="D899" s="39"/>
      <c r="E899" s="18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4.25" customHeight="1" x14ac:dyDescent="0.35">
      <c r="A900" s="4"/>
      <c r="B900" s="4"/>
      <c r="C900" s="38"/>
      <c r="D900" s="39"/>
      <c r="E900" s="18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4.25" customHeight="1" x14ac:dyDescent="0.35">
      <c r="A901" s="4"/>
      <c r="B901" s="4"/>
      <c r="C901" s="38"/>
      <c r="D901" s="39"/>
      <c r="E901" s="18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4.25" customHeight="1" x14ac:dyDescent="0.35">
      <c r="A902" s="4"/>
      <c r="B902" s="4"/>
      <c r="C902" s="38"/>
      <c r="D902" s="39"/>
      <c r="E902" s="18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4.25" customHeight="1" x14ac:dyDescent="0.35">
      <c r="A903" s="4"/>
      <c r="B903" s="4"/>
      <c r="C903" s="38"/>
      <c r="D903" s="39"/>
      <c r="E903" s="18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4.25" customHeight="1" x14ac:dyDescent="0.35">
      <c r="A904" s="4"/>
      <c r="B904" s="4"/>
      <c r="C904" s="38"/>
      <c r="D904" s="39"/>
      <c r="E904" s="18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4.25" customHeight="1" x14ac:dyDescent="0.35">
      <c r="A905" s="4"/>
      <c r="B905" s="4"/>
      <c r="C905" s="38"/>
      <c r="D905" s="39"/>
      <c r="E905" s="18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4.25" customHeight="1" x14ac:dyDescent="0.35">
      <c r="A906" s="4"/>
      <c r="B906" s="4"/>
      <c r="C906" s="38"/>
      <c r="D906" s="39"/>
      <c r="E906" s="18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4.25" customHeight="1" x14ac:dyDescent="0.35">
      <c r="A907" s="4"/>
      <c r="B907" s="4"/>
      <c r="C907" s="38"/>
      <c r="D907" s="39"/>
      <c r="E907" s="18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4.25" customHeight="1" x14ac:dyDescent="0.35">
      <c r="A908" s="4"/>
      <c r="B908" s="4"/>
      <c r="C908" s="38"/>
      <c r="D908" s="39"/>
      <c r="E908" s="18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4.25" customHeight="1" x14ac:dyDescent="0.35">
      <c r="A909" s="4"/>
      <c r="B909" s="4"/>
      <c r="C909" s="38"/>
      <c r="D909" s="39"/>
      <c r="E909" s="18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4.25" customHeight="1" x14ac:dyDescent="0.35">
      <c r="A910" s="4"/>
      <c r="B910" s="4"/>
      <c r="C910" s="38"/>
      <c r="D910" s="39"/>
      <c r="E910" s="18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4.25" customHeight="1" x14ac:dyDescent="0.35">
      <c r="A911" s="4"/>
      <c r="B911" s="4"/>
      <c r="C911" s="38"/>
      <c r="D911" s="39"/>
      <c r="E911" s="18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4.25" customHeight="1" x14ac:dyDescent="0.35">
      <c r="A912" s="4"/>
      <c r="B912" s="4"/>
      <c r="C912" s="38"/>
      <c r="D912" s="39"/>
      <c r="E912" s="18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4.25" customHeight="1" x14ac:dyDescent="0.35">
      <c r="A913" s="4"/>
      <c r="B913" s="4"/>
      <c r="C913" s="38"/>
      <c r="D913" s="39"/>
      <c r="E913" s="18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4.25" customHeight="1" x14ac:dyDescent="0.35">
      <c r="A914" s="4"/>
      <c r="B914" s="4"/>
      <c r="C914" s="38"/>
      <c r="D914" s="39"/>
      <c r="E914" s="18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4.25" customHeight="1" x14ac:dyDescent="0.35">
      <c r="A915" s="4"/>
      <c r="B915" s="4"/>
      <c r="C915" s="38"/>
      <c r="D915" s="39"/>
      <c r="E915" s="18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4.25" customHeight="1" x14ac:dyDescent="0.35">
      <c r="A916" s="4"/>
      <c r="B916" s="4"/>
      <c r="C916" s="38"/>
      <c r="D916" s="39"/>
      <c r="E916" s="18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4.25" customHeight="1" x14ac:dyDescent="0.35">
      <c r="A917" s="4"/>
      <c r="B917" s="4"/>
      <c r="C917" s="38"/>
      <c r="D917" s="39"/>
      <c r="E917" s="18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4.25" customHeight="1" x14ac:dyDescent="0.35">
      <c r="A918" s="4"/>
      <c r="B918" s="4"/>
      <c r="C918" s="38"/>
      <c r="D918" s="39"/>
      <c r="E918" s="18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4.25" customHeight="1" x14ac:dyDescent="0.35">
      <c r="A919" s="4"/>
      <c r="B919" s="4"/>
      <c r="C919" s="38"/>
      <c r="D919" s="39"/>
      <c r="E919" s="18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4.25" customHeight="1" x14ac:dyDescent="0.35">
      <c r="A920" s="4"/>
      <c r="B920" s="4"/>
      <c r="C920" s="38"/>
      <c r="D920" s="39"/>
      <c r="E920" s="18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4.25" customHeight="1" x14ac:dyDescent="0.35">
      <c r="A921" s="4"/>
      <c r="B921" s="4"/>
      <c r="C921" s="38"/>
      <c r="D921" s="39"/>
      <c r="E921" s="18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4.25" customHeight="1" x14ac:dyDescent="0.35">
      <c r="A922" s="4"/>
      <c r="B922" s="4"/>
      <c r="C922" s="38"/>
      <c r="D922" s="39"/>
      <c r="E922" s="18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4.25" customHeight="1" x14ac:dyDescent="0.35">
      <c r="A923" s="4"/>
      <c r="B923" s="4"/>
      <c r="C923" s="38"/>
      <c r="D923" s="39"/>
      <c r="E923" s="18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4.25" customHeight="1" x14ac:dyDescent="0.35">
      <c r="A924" s="4"/>
      <c r="B924" s="4"/>
      <c r="C924" s="38"/>
      <c r="D924" s="39"/>
      <c r="E924" s="18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4.25" customHeight="1" x14ac:dyDescent="0.35">
      <c r="A925" s="4"/>
      <c r="B925" s="4"/>
      <c r="C925" s="38"/>
      <c r="D925" s="39"/>
      <c r="E925" s="18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4.25" customHeight="1" x14ac:dyDescent="0.35">
      <c r="A926" s="4"/>
      <c r="B926" s="4"/>
      <c r="C926" s="38"/>
      <c r="D926" s="39"/>
      <c r="E926" s="18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4.25" customHeight="1" x14ac:dyDescent="0.35">
      <c r="A927" s="4"/>
      <c r="B927" s="4"/>
      <c r="C927" s="38"/>
      <c r="D927" s="39"/>
      <c r="E927" s="18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4.25" customHeight="1" x14ac:dyDescent="0.35">
      <c r="A928" s="4"/>
      <c r="B928" s="4"/>
      <c r="C928" s="38"/>
      <c r="D928" s="39"/>
      <c r="E928" s="18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4.25" customHeight="1" x14ac:dyDescent="0.35">
      <c r="A929" s="4"/>
      <c r="B929" s="4"/>
      <c r="C929" s="38"/>
      <c r="D929" s="39"/>
      <c r="E929" s="18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4.25" customHeight="1" x14ac:dyDescent="0.35">
      <c r="A930" s="4"/>
      <c r="B930" s="4"/>
      <c r="C930" s="38"/>
      <c r="D930" s="39"/>
      <c r="E930" s="18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4.25" customHeight="1" x14ac:dyDescent="0.35">
      <c r="A931" s="4"/>
      <c r="B931" s="4"/>
      <c r="C931" s="38"/>
      <c r="D931" s="39"/>
      <c r="E931" s="18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4.25" customHeight="1" x14ac:dyDescent="0.35">
      <c r="A932" s="4"/>
      <c r="B932" s="4"/>
      <c r="C932" s="38"/>
      <c r="D932" s="39"/>
      <c r="E932" s="18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4.25" customHeight="1" x14ac:dyDescent="0.35">
      <c r="A933" s="4"/>
      <c r="B933" s="4"/>
      <c r="C933" s="38"/>
      <c r="D933" s="39"/>
      <c r="E933" s="18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4.25" customHeight="1" x14ac:dyDescent="0.35">
      <c r="A934" s="4"/>
      <c r="B934" s="4"/>
      <c r="C934" s="38"/>
      <c r="D934" s="39"/>
      <c r="E934" s="18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4.25" customHeight="1" x14ac:dyDescent="0.35">
      <c r="A935" s="4"/>
      <c r="B935" s="4"/>
      <c r="C935" s="38"/>
      <c r="D935" s="39"/>
      <c r="E935" s="18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4.25" customHeight="1" x14ac:dyDescent="0.35">
      <c r="A936" s="4"/>
      <c r="B936" s="4"/>
      <c r="C936" s="38"/>
      <c r="D936" s="39"/>
      <c r="E936" s="18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4.25" customHeight="1" x14ac:dyDescent="0.35">
      <c r="A937" s="4"/>
      <c r="B937" s="4"/>
      <c r="C937" s="38"/>
      <c r="D937" s="39"/>
      <c r="E937" s="18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4.25" customHeight="1" x14ac:dyDescent="0.35">
      <c r="A938" s="4"/>
      <c r="B938" s="4"/>
      <c r="C938" s="38"/>
      <c r="D938" s="39"/>
      <c r="E938" s="18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4.25" customHeight="1" x14ac:dyDescent="0.35">
      <c r="A939" s="4"/>
      <c r="B939" s="4"/>
      <c r="C939" s="38"/>
      <c r="D939" s="39"/>
      <c r="E939" s="18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4.25" customHeight="1" x14ac:dyDescent="0.35">
      <c r="A940" s="4"/>
      <c r="B940" s="4"/>
      <c r="C940" s="38"/>
      <c r="D940" s="39"/>
      <c r="E940" s="18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4.25" customHeight="1" x14ac:dyDescent="0.35">
      <c r="A941" s="4"/>
      <c r="B941" s="4"/>
      <c r="C941" s="38"/>
      <c r="D941" s="39"/>
      <c r="E941" s="18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4.25" customHeight="1" x14ac:dyDescent="0.35">
      <c r="A942" s="4"/>
      <c r="B942" s="4"/>
      <c r="C942" s="38"/>
      <c r="D942" s="39"/>
      <c r="E942" s="18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4.25" customHeight="1" x14ac:dyDescent="0.35">
      <c r="A943" s="4"/>
      <c r="B943" s="4"/>
      <c r="C943" s="38"/>
      <c r="D943" s="39"/>
      <c r="E943" s="18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4.25" customHeight="1" x14ac:dyDescent="0.35">
      <c r="A944" s="4"/>
      <c r="B944" s="4"/>
      <c r="C944" s="38"/>
      <c r="D944" s="39"/>
      <c r="E944" s="18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4.25" customHeight="1" x14ac:dyDescent="0.35">
      <c r="A945" s="4"/>
      <c r="B945" s="4"/>
      <c r="C945" s="38"/>
      <c r="D945" s="39"/>
      <c r="E945" s="18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4.25" customHeight="1" x14ac:dyDescent="0.35">
      <c r="A946" s="4"/>
      <c r="B946" s="4"/>
      <c r="C946" s="38"/>
      <c r="D946" s="39"/>
      <c r="E946" s="18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4.25" customHeight="1" x14ac:dyDescent="0.35">
      <c r="A947" s="4"/>
      <c r="B947" s="4"/>
      <c r="C947" s="38"/>
      <c r="D947" s="39"/>
      <c r="E947" s="18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4.25" customHeight="1" x14ac:dyDescent="0.35">
      <c r="A948" s="4"/>
      <c r="B948" s="4"/>
      <c r="C948" s="38"/>
      <c r="D948" s="39"/>
      <c r="E948" s="18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4.25" customHeight="1" x14ac:dyDescent="0.35">
      <c r="A949" s="4"/>
      <c r="B949" s="4"/>
      <c r="C949" s="38"/>
      <c r="D949" s="39"/>
      <c r="E949" s="18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4.25" customHeight="1" x14ac:dyDescent="0.35">
      <c r="A950" s="4"/>
      <c r="B950" s="4"/>
      <c r="C950" s="38"/>
      <c r="D950" s="39"/>
      <c r="E950" s="18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4.25" customHeight="1" x14ac:dyDescent="0.35">
      <c r="A951" s="4"/>
      <c r="B951" s="4"/>
      <c r="C951" s="38"/>
      <c r="D951" s="39"/>
      <c r="E951" s="18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4.25" customHeight="1" x14ac:dyDescent="0.35">
      <c r="A952" s="4"/>
      <c r="B952" s="4"/>
      <c r="C952" s="38"/>
      <c r="D952" s="39"/>
      <c r="E952" s="18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4.25" customHeight="1" x14ac:dyDescent="0.35">
      <c r="A953" s="4"/>
      <c r="B953" s="4"/>
      <c r="C953" s="38"/>
      <c r="D953" s="39"/>
      <c r="E953" s="18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4.25" customHeight="1" x14ac:dyDescent="0.35">
      <c r="A954" s="4"/>
      <c r="B954" s="4"/>
      <c r="C954" s="38"/>
      <c r="D954" s="39"/>
      <c r="E954" s="18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4.25" customHeight="1" x14ac:dyDescent="0.35">
      <c r="A955" s="4"/>
      <c r="B955" s="4"/>
      <c r="C955" s="38"/>
      <c r="D955" s="39"/>
      <c r="E955" s="18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4.25" customHeight="1" x14ac:dyDescent="0.35">
      <c r="A956" s="4"/>
      <c r="B956" s="4"/>
      <c r="C956" s="38"/>
      <c r="D956" s="39"/>
      <c r="E956" s="18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4.25" customHeight="1" x14ac:dyDescent="0.35">
      <c r="A957" s="4"/>
      <c r="B957" s="4"/>
      <c r="C957" s="38"/>
      <c r="D957" s="39"/>
      <c r="E957" s="18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4.25" customHeight="1" x14ac:dyDescent="0.35">
      <c r="A958" s="4"/>
      <c r="B958" s="4"/>
      <c r="C958" s="38"/>
      <c r="D958" s="39"/>
      <c r="E958" s="18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4.25" customHeight="1" x14ac:dyDescent="0.35">
      <c r="A959" s="4"/>
      <c r="B959" s="4"/>
      <c r="C959" s="38"/>
      <c r="D959" s="39"/>
      <c r="E959" s="18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4.25" customHeight="1" x14ac:dyDescent="0.35">
      <c r="A960" s="4"/>
      <c r="B960" s="4"/>
      <c r="C960" s="38"/>
      <c r="D960" s="39"/>
      <c r="E960" s="18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4.25" customHeight="1" x14ac:dyDescent="0.35">
      <c r="A961" s="4"/>
      <c r="B961" s="4"/>
      <c r="C961" s="38"/>
      <c r="D961" s="39"/>
      <c r="E961" s="18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4.25" customHeight="1" x14ac:dyDescent="0.35">
      <c r="A962" s="4"/>
      <c r="B962" s="4"/>
      <c r="C962" s="38"/>
      <c r="D962" s="39"/>
      <c r="E962" s="18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4.25" customHeight="1" x14ac:dyDescent="0.35">
      <c r="A963" s="4"/>
      <c r="B963" s="4"/>
      <c r="C963" s="38"/>
      <c r="D963" s="39"/>
      <c r="E963" s="18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4.25" customHeight="1" x14ac:dyDescent="0.35">
      <c r="A964" s="4"/>
      <c r="B964" s="4"/>
      <c r="C964" s="38"/>
      <c r="D964" s="39"/>
      <c r="E964" s="18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4.25" customHeight="1" x14ac:dyDescent="0.35">
      <c r="A965" s="4"/>
      <c r="B965" s="4"/>
      <c r="C965" s="38"/>
      <c r="D965" s="39"/>
      <c r="E965" s="18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4.25" customHeight="1" x14ac:dyDescent="0.35">
      <c r="A966" s="4"/>
      <c r="B966" s="4"/>
      <c r="C966" s="38"/>
      <c r="D966" s="39"/>
      <c r="E966" s="18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4.25" customHeight="1" x14ac:dyDescent="0.35">
      <c r="A967" s="4"/>
      <c r="B967" s="4"/>
      <c r="C967" s="38"/>
      <c r="D967" s="39"/>
      <c r="E967" s="18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4.25" customHeight="1" x14ac:dyDescent="0.35">
      <c r="A968" s="4"/>
      <c r="B968" s="4"/>
      <c r="C968" s="38"/>
      <c r="D968" s="39"/>
      <c r="E968" s="18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4.25" customHeight="1" x14ac:dyDescent="0.35">
      <c r="A969" s="4"/>
      <c r="B969" s="4"/>
      <c r="C969" s="38"/>
      <c r="D969" s="39"/>
      <c r="E969" s="18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4.25" customHeight="1" x14ac:dyDescent="0.35">
      <c r="A970" s="4"/>
      <c r="B970" s="4"/>
      <c r="C970" s="38"/>
      <c r="D970" s="39"/>
      <c r="E970" s="18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4.25" customHeight="1" x14ac:dyDescent="0.35">
      <c r="A971" s="4"/>
      <c r="B971" s="4"/>
      <c r="C971" s="38"/>
      <c r="D971" s="39"/>
      <c r="E971" s="18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4.25" customHeight="1" x14ac:dyDescent="0.35">
      <c r="A972" s="4"/>
      <c r="B972" s="4"/>
      <c r="C972" s="38"/>
      <c r="D972" s="39"/>
      <c r="E972" s="18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4.25" customHeight="1" x14ac:dyDescent="0.35">
      <c r="A973" s="4"/>
      <c r="B973" s="4"/>
      <c r="C973" s="38"/>
      <c r="D973" s="39"/>
      <c r="E973" s="18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4.25" customHeight="1" x14ac:dyDescent="0.35">
      <c r="A974" s="4"/>
      <c r="B974" s="4"/>
      <c r="C974" s="38"/>
      <c r="D974" s="39"/>
      <c r="E974" s="18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4.25" customHeight="1" x14ac:dyDescent="0.35">
      <c r="A975" s="4"/>
      <c r="B975" s="4"/>
      <c r="C975" s="38"/>
      <c r="D975" s="39"/>
      <c r="E975" s="18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4.25" customHeight="1" x14ac:dyDescent="0.35">
      <c r="A976" s="4"/>
      <c r="B976" s="4"/>
      <c r="C976" s="38"/>
      <c r="D976" s="39"/>
      <c r="E976" s="18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4.25" customHeight="1" x14ac:dyDescent="0.35">
      <c r="A977" s="4"/>
      <c r="B977" s="4"/>
      <c r="C977" s="38"/>
      <c r="D977" s="39"/>
      <c r="E977" s="18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4.25" customHeight="1" x14ac:dyDescent="0.35">
      <c r="A978" s="4"/>
      <c r="B978" s="4"/>
      <c r="C978" s="38"/>
      <c r="D978" s="39"/>
      <c r="E978" s="18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4.25" customHeight="1" x14ac:dyDescent="0.35">
      <c r="A979" s="4"/>
      <c r="B979" s="4"/>
      <c r="C979" s="38"/>
      <c r="D979" s="39"/>
      <c r="E979" s="18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4.25" customHeight="1" x14ac:dyDescent="0.35">
      <c r="A980" s="4"/>
      <c r="B980" s="4"/>
      <c r="C980" s="38"/>
      <c r="D980" s="39"/>
      <c r="E980" s="18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4.25" customHeight="1" x14ac:dyDescent="0.35">
      <c r="A981" s="4"/>
      <c r="B981" s="4"/>
      <c r="C981" s="38"/>
      <c r="D981" s="39"/>
      <c r="E981" s="18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4.25" customHeight="1" x14ac:dyDescent="0.35">
      <c r="A982" s="4"/>
      <c r="B982" s="4"/>
      <c r="C982" s="38"/>
      <c r="D982" s="39"/>
      <c r="E982" s="18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4.25" customHeight="1" x14ac:dyDescent="0.35">
      <c r="A983" s="4"/>
      <c r="B983" s="4"/>
      <c r="C983" s="38"/>
      <c r="D983" s="39"/>
      <c r="E983" s="18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4.25" customHeight="1" x14ac:dyDescent="0.35">
      <c r="A984" s="4"/>
      <c r="B984" s="4"/>
      <c r="C984" s="38"/>
      <c r="D984" s="39"/>
      <c r="E984" s="18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4.25" customHeight="1" x14ac:dyDescent="0.35">
      <c r="A985" s="4"/>
      <c r="B985" s="4"/>
      <c r="C985" s="38"/>
      <c r="D985" s="39"/>
      <c r="E985" s="18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4.25" customHeight="1" x14ac:dyDescent="0.35">
      <c r="A986" s="4"/>
      <c r="B986" s="4"/>
      <c r="C986" s="38"/>
      <c r="D986" s="39"/>
      <c r="E986" s="18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4.25" customHeight="1" x14ac:dyDescent="0.35">
      <c r="A987" s="4"/>
      <c r="B987" s="4"/>
      <c r="C987" s="38"/>
      <c r="D987" s="39"/>
      <c r="E987" s="18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4.25" customHeight="1" x14ac:dyDescent="0.35">
      <c r="A988" s="4"/>
      <c r="B988" s="4"/>
      <c r="C988" s="38"/>
      <c r="D988" s="39"/>
      <c r="E988" s="18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4.25" customHeight="1" x14ac:dyDescent="0.35">
      <c r="A989" s="4"/>
      <c r="B989" s="4"/>
      <c r="C989" s="38"/>
      <c r="D989" s="39"/>
      <c r="E989" s="18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4.25" customHeight="1" x14ac:dyDescent="0.35">
      <c r="A990" s="4"/>
      <c r="B990" s="4"/>
      <c r="C990" s="38"/>
      <c r="D990" s="39"/>
      <c r="E990" s="18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4.25" customHeight="1" x14ac:dyDescent="0.35">
      <c r="A991" s="4"/>
      <c r="B991" s="4"/>
      <c r="C991" s="38"/>
      <c r="D991" s="39"/>
      <c r="E991" s="18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4.25" customHeight="1" x14ac:dyDescent="0.35">
      <c r="A992" s="4"/>
      <c r="B992" s="4"/>
      <c r="C992" s="38"/>
      <c r="D992" s="39"/>
      <c r="E992" s="18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4.25" customHeight="1" x14ac:dyDescent="0.35">
      <c r="A993" s="4"/>
      <c r="B993" s="4"/>
      <c r="C993" s="38"/>
      <c r="D993" s="39"/>
      <c r="E993" s="18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4.25" customHeight="1" x14ac:dyDescent="0.35">
      <c r="A994" s="4"/>
      <c r="B994" s="4"/>
      <c r="C994" s="38"/>
      <c r="D994" s="39"/>
      <c r="E994" s="18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4.25" customHeight="1" x14ac:dyDescent="0.35">
      <c r="A995" s="4"/>
      <c r="B995" s="4"/>
      <c r="C995" s="38"/>
      <c r="D995" s="39"/>
      <c r="E995" s="18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4.25" customHeight="1" x14ac:dyDescent="0.35">
      <c r="A996" s="4"/>
      <c r="B996" s="4"/>
      <c r="C996" s="38"/>
      <c r="D996" s="39"/>
      <c r="E996" s="18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4.25" customHeight="1" x14ac:dyDescent="0.35">
      <c r="A997" s="4"/>
      <c r="B997" s="4"/>
      <c r="C997" s="38"/>
      <c r="D997" s="39"/>
      <c r="E997" s="18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4.25" customHeight="1" x14ac:dyDescent="0.35">
      <c r="A998" s="4"/>
      <c r="B998" s="4"/>
      <c r="C998" s="38"/>
      <c r="D998" s="39"/>
      <c r="E998" s="18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4.25" customHeight="1" x14ac:dyDescent="0.35">
      <c r="A999" s="4"/>
      <c r="B999" s="4"/>
      <c r="C999" s="38"/>
      <c r="D999" s="39"/>
      <c r="E999" s="18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ht="14.25" customHeight="1" x14ac:dyDescent="0.35">
      <c r="A1000" s="4"/>
      <c r="B1000" s="4"/>
      <c r="C1000" s="38"/>
      <c r="D1000" s="39"/>
      <c r="E1000" s="18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pageMargins left="0.70866141732283472" right="0.70866141732283472" top="0.74803149606299213" bottom="0.74803149606299213" header="0" footer="0"/>
  <pageSetup paperSize="9" orientation="portrait"/>
  <headerFooter>
    <oddFooter>&amp;LStato Patrimoniale&amp;R&amp;P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A) Stato Patrimoniale</vt:lpstr>
      <vt:lpstr>B) Attività interesse generale</vt:lpstr>
      <vt:lpstr>B) Attività diverse</vt:lpstr>
      <vt:lpstr>C) Attività di raccolta fondi</vt:lpstr>
      <vt:lpstr>D) Attività fin. e patrimoniali</vt:lpstr>
      <vt:lpstr>E) Attività supporto generale</vt:lpstr>
      <vt:lpstr>TOTALE</vt:lpstr>
      <vt:lpstr>Costi e oneri figurativi</vt:lpstr>
      <vt:lpstr>Piano dei Conti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Masullo</dc:creator>
  <cp:lastModifiedBy>Carmine Vurro</cp:lastModifiedBy>
  <dcterms:created xsi:type="dcterms:W3CDTF">2025-03-10T15:44:47Z</dcterms:created>
  <dcterms:modified xsi:type="dcterms:W3CDTF">2026-04-27T17:20:46Z</dcterms:modified>
</cp:coreProperties>
</file>